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ennethJBuckner\Desktop\Desktop\Clients\BWI\Revised Solicitation Draft Documents\Developer Lease Exhibits 8-10-23\"/>
    </mc:Choice>
  </mc:AlternateContent>
  <xr:revisionPtr revIDLastSave="0" documentId="13_ncr:1_{6E0DA113-3BCD-44E3-B7BB-E4A3A6037ED5}" xr6:coauthVersionLast="47" xr6:coauthVersionMax="47" xr10:uidLastSave="{00000000-0000-0000-0000-000000000000}"/>
  <bookViews>
    <workbookView xWindow="-120" yWindow="-120" windowWidth="51840" windowHeight="21240" tabRatio="654" firstSheet="3" activeTab="3" xr2:uid="{00000000-000D-0000-FFFF-FFFF00000000}"/>
  </bookViews>
  <sheets>
    <sheet name="3 Landing Fees" sheetId="11" state="hidden" r:id="rId1"/>
    <sheet name="4 Boarding Devices" sheetId="12" state="hidden" r:id="rId2"/>
    <sheet name="6 Baggage Claim" sheetId="15" state="hidden" r:id="rId3"/>
    <sheet name="O&amp;M Responsibilities" sheetId="18" r:id="rId4"/>
  </sheets>
  <externalReferences>
    <externalReference r:id="rId5"/>
    <externalReference r:id="rId6"/>
  </externalReferences>
  <definedNames>
    <definedName name="\B">#REF!</definedName>
    <definedName name="\D">#REF!</definedName>
    <definedName name="\F">#REF!</definedName>
    <definedName name="\G">#REF!</definedName>
    <definedName name="\H">#REF!</definedName>
    <definedName name="\J">#REF!</definedName>
    <definedName name="\K">#REF!</definedName>
    <definedName name="\M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W">#REF!</definedName>
    <definedName name="_10SCH_B_2">#REF!</definedName>
    <definedName name="_1A">#REF!</definedName>
    <definedName name="_2B">#REF!</definedName>
    <definedName name="_3C">#REF!</definedName>
    <definedName name="_4K">#REF!</definedName>
    <definedName name="_5R">#REF!</definedName>
    <definedName name="_6U">#REF!</definedName>
    <definedName name="_7RANGETABLE">#REF!</definedName>
    <definedName name="_8_2001ADS">#REF!</definedName>
    <definedName name="_9EXE_1">'[1]E. Rev'!#REF!</definedName>
    <definedName name="_EXA2">#REF!</definedName>
    <definedName name="_EXB3">#REF!</definedName>
    <definedName name="_EXG1">#REF!</definedName>
    <definedName name="_EXJ2">#REF!</definedName>
    <definedName name="_PFC1">#REF!</definedName>
    <definedName name="_R">#REF!</definedName>
    <definedName name="_REV1">#REF!</definedName>
    <definedName name="_REV2">#REF!</definedName>
    <definedName name="_REV3">#REF!</definedName>
    <definedName name="_REV4">#REF!</definedName>
    <definedName name="_REV5">#REF!</definedName>
    <definedName name="AIP">#REF!</definedName>
    <definedName name="AMORT">#REF!</definedName>
    <definedName name="APP">#REF!</definedName>
    <definedName name="APRON">#REF!</definedName>
    <definedName name="AssetDriver">#REF!</definedName>
    <definedName name="ASSUME1">#REF!</definedName>
    <definedName name="ASSUME2">#REF!</definedName>
    <definedName name="ASSUME3">#REF!</definedName>
    <definedName name="BagClaimAmort" hidden="1">{#N/A,#N/A,TRUE,"Contents";#N/A,#N/A,TRUE,"Program Summary";#N/A,#N/A,TRUE,"Modal Summary";#N/A,#N/A,TRUE,"System Preservation";#N/A,#N/A,TRUE,"SHA System Preservation";#N/A,#N/A,TRUE,"Funding Sources";#N/A,#N/A,TRUE,"Program Review";#N/A,#N/A,TRUE,"TSO";#N/A,#N/A,TRUE,"MVA";#N/A,#N/A,TRUE,"MAA";#N/A,#N/A,TRUE,"MTA";#N/A,#N/A,TRUE,"WMAT";#N/A,#N/A,TRUE,"MPA";#N/A,#N/A,TRUE,"SHA";#N/A,#N/A,TRUE,"Supplemental";#N/A,#N/A,TRUE,"Risks"}</definedName>
    <definedName name="bagmakeup01">[2]Space!#REF!</definedName>
    <definedName name="bagmakeup02">[2]Space!#REF!</definedName>
    <definedName name="BaseExpense">#REF!</definedName>
    <definedName name="BaseRev">[2]Input!#REF!</definedName>
    <definedName name="basis">#REF!</definedName>
    <definedName name="Basistable">#REF!</definedName>
    <definedName name="boarddevicetable">#REF!</definedName>
    <definedName name="BoardingFee">#REF!</definedName>
    <definedName name="CFC">'[1]E. Rev'!#REF!</definedName>
    <definedName name="Ciptable">#REF!</definedName>
    <definedName name="COMP">#REF!</definedName>
    <definedName name="costcntr1">#REF!</definedName>
    <definedName name="costcntr2">#REF!</definedName>
    <definedName name="costcntr3">#REF!</definedName>
    <definedName name="costcntr4">#REF!</definedName>
    <definedName name="costcntr5">#REF!</definedName>
    <definedName name="costcntr6">#REF!</definedName>
    <definedName name="costcntr7">#REF!</definedName>
    <definedName name="COV">#REF!</definedName>
    <definedName name="CPE">#REF!</definedName>
    <definedName name="CPIDriver">#REF!</definedName>
    <definedName name="CPIDriver1">[2]Input!#REF!</definedName>
    <definedName name="DEPUTYEXP">#REF!</definedName>
    <definedName name="devicestatus">#REF!</definedName>
    <definedName name="DomDriver">#REF!</definedName>
    <definedName name="DomDriver1">[2]Input!#REF!</definedName>
    <definedName name="DSALLOC3">'[1]RAC Debt Service and CFCs'!#REF!</definedName>
    <definedName name="EXA">#REF!</definedName>
    <definedName name="EXB">#REF!</definedName>
    <definedName name="EXC">#REF!</definedName>
    <definedName name="EXECEXP">#REF!</definedName>
    <definedName name="EXF">#REF!</definedName>
    <definedName name="EXHIBIT_A">#REF!</definedName>
    <definedName name="EXHIBIT_B1">#REF!</definedName>
    <definedName name="EXHIBIT_B2">#REF!</definedName>
    <definedName name="EXHIBIT_C">#REF!</definedName>
    <definedName name="EXHIBIT_D">#REF!</definedName>
    <definedName name="EXL">#REF!</definedName>
    <definedName name="EXP">#REF!</definedName>
    <definedName name="ExpAllocationTable">#REF!</definedName>
    <definedName name="EXPENSES">#REF!</definedName>
    <definedName name="EXPNSDTL">'[1]D. OpEx'!#REF!</definedName>
    <definedName name="EXU">#REF!</definedName>
    <definedName name="FactorA">[2]Input!#REF!</definedName>
    <definedName name="FactorB">[2]Input!#REF!</definedName>
    <definedName name="FactorC">[2]Input!#REF!</definedName>
    <definedName name="FINPLAN">#REF!</definedName>
    <definedName name="Frontier">#REF!</definedName>
    <definedName name="holdroom01">[2]Space!#REF!</definedName>
    <definedName name="holdroom02">[2]Space!#REF!</definedName>
    <definedName name="IntlDriver">#REF!</definedName>
    <definedName name="IntlDriver1">[2]Input!#REF!</definedName>
    <definedName name="LAND">#REF!</definedName>
    <definedName name="LAND1">#REF!</definedName>
    <definedName name="LANDINGFEE">#REF!</definedName>
    <definedName name="LANDINGFEESAIRLINE">#REF!</definedName>
    <definedName name="LoadingBridge" hidden="1">{#N/A,#N/A,FALSE,"Change ";#N/A,#N/A,FALSE,"Current Qtr";#N/A,#N/A,FALSE,"Prior Qtr";#N/A,#N/A,FALSE,"Cur Qtr Rounded"}</definedName>
    <definedName name="LRCP">#REF!</definedName>
    <definedName name="LRCP1">#REF!</definedName>
    <definedName name="LRCP2">#REF!</definedName>
    <definedName name="LRCP3">#REF!</definedName>
    <definedName name="LRCPA">#REF!</definedName>
    <definedName name="LRCPB">#REF!</definedName>
    <definedName name="LRCPC">#REF!</definedName>
    <definedName name="MAIN">#REF!</definedName>
    <definedName name="MAINTENANCE">#REF!</definedName>
    <definedName name="NonAirlineTable">[2]Input!#REF!</definedName>
    <definedName name="NonAirRevAllocationTable">#REF!</definedName>
    <definedName name="nonairrevsummarytable">#REF!</definedName>
    <definedName name="Number">#REF!</definedName>
    <definedName name="officepublic01">[2]Space!#REF!</definedName>
    <definedName name="officepublic02">[2]Space!#REF!</definedName>
    <definedName name="officerestrict01">[2]Space!#REF!</definedName>
    <definedName name="officerestrict02">[2]Space!#REF!</definedName>
    <definedName name="OPERATIONS">#REF!</definedName>
    <definedName name="operations01">[2]Space!#REF!</definedName>
    <definedName name="operations02">[2]Space!#REF!</definedName>
    <definedName name="opexsummarytable">#REF!</definedName>
    <definedName name="OpexTable">#REF!</definedName>
    <definedName name="OTHEREXP">#REF!</definedName>
    <definedName name="PARKREV1">#REF!</definedName>
    <definedName name="PARKREV2">#REF!</definedName>
    <definedName name="PARKREV3">#REF!</definedName>
    <definedName name="PFC">#REF!</definedName>
    <definedName name="PRINT">#REF!</definedName>
    <definedName name="_xlnm.Print_Area" localSheetId="0">'3 Landing Fees'!$A$1:$C$31</definedName>
    <definedName name="_xlnm.Print_Area" localSheetId="1">'4 Boarding Devices'!$A$1:$C$24</definedName>
    <definedName name="_xlnm.Print_Area" localSheetId="2">'6 Baggage Claim'!$A$1:$C$26</definedName>
    <definedName name="PRINTMACRO">#REF!</definedName>
    <definedName name="RENTALSUMMARY">#REF!</definedName>
    <definedName name="REV">#REF!</definedName>
    <definedName name="REVDETAIL">#REF!</definedName>
    <definedName name="SIZING">#REF!</definedName>
    <definedName name="Space">#REF!</definedName>
    <definedName name="SPACERENTAIRLINE">#REF!</definedName>
    <definedName name="SPACERENTAL">#REF!</definedName>
    <definedName name="SPACERENTALCLASS">#REF!</definedName>
    <definedName name="SpaceRentalRate">#REF!</definedName>
    <definedName name="SUMMARYTABLE">#REF!</definedName>
    <definedName name="TABLE1">'[1]G. Coverage'!#REF!</definedName>
    <definedName name="TABLE24">#REF!</definedName>
    <definedName name="TERM">#REF!</definedName>
    <definedName name="TerminalWeighted">#REF!</definedName>
    <definedName name="ticketcounter01">[2]Space!#REF!</definedName>
    <definedName name="ticketcounter02">[2]Space!#REF!</definedName>
    <definedName name="TRA">#REF!</definedName>
    <definedName name="TRAFFIC">#REF!</definedName>
    <definedName name="TULSACARGO">'[1]E. Rev'!#REF!</definedName>
    <definedName name="WKSE">'[1]E. Rev'!#REF!</definedName>
    <definedName name="WKSTH1">#REF!</definedName>
    <definedName name="wrn.All._.Pages." hidden="1">{#N/A,#N/A,FALSE,"Change ";#N/A,#N/A,FALSE,"Current Qtr";#N/A,#N/A,FALSE,"Prior Qtr";#N/A,#N/A,FALSE,"Cur Qtr Rounded"}</definedName>
    <definedName name="wrn.Current._.Qtr._.and._.Change." hidden="1">{#N/A,#N/A,FALSE,"Current Qtr";#N/A,#N/A,FALSE,"Change "}</definedName>
    <definedName name="wrn.Quarterly._.Report." hidden="1">{#N/A,#N/A,TRUE,"Contents";#N/A,#N/A,TRUE,"Program Summary";#N/A,#N/A,TRUE,"Modal Summary";#N/A,#N/A,TRUE,"System Preservation";#N/A,#N/A,TRUE,"SHA System Preservation";#N/A,#N/A,TRUE,"Funding Sources";#N/A,#N/A,TRUE,"Program Review";#N/A,#N/A,TRUE,"TSO";#N/A,#N/A,TRUE,"MVA";#N/A,#N/A,TRUE,"MAA";#N/A,#N/A,TRUE,"MTA";#N/A,#N/A,TRUE,"WMAT";#N/A,#N/A,TRUE,"MPA";#N/A,#N/A,TRUE,"SHA";#N/A,#N/A,TRUE,"Supplemental";#N/A,#N/A,TRUE,"Risks"}</definedName>
    <definedName name="Year2002">#REF!</definedName>
    <definedName name="Year2003">#REF!</definedName>
    <definedName name="Year2004">#REF!</definedName>
    <definedName name="Year2005">#REF!</definedName>
    <definedName name="Year2006">#REF!</definedName>
    <definedName name="Year2007">#REF!</definedName>
    <definedName name="Year2008">#REF!</definedName>
    <definedName name="Year2009">#REF!</definedName>
    <definedName name="Year2010">#REF!</definedName>
    <definedName name="Year2011">#REF!</definedName>
    <definedName name="Year2012">#REF!</definedName>
    <definedName name="Year2013">#REF!</definedName>
    <definedName name="Year2014">#REF!</definedName>
    <definedName name="yearbasis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2" l="1"/>
  <c r="C12" i="12" s="1"/>
  <c r="C15" i="12" s="1"/>
  <c r="C19" i="12" s="1"/>
  <c r="C20" i="12" s="1"/>
  <c r="C14" i="12"/>
  <c r="C10" i="12"/>
  <c r="C10" i="11"/>
  <c r="C8" i="11"/>
  <c r="C12" i="11"/>
  <c r="C19" i="11" s="1"/>
  <c r="C25" i="11" s="1"/>
  <c r="C21" i="11"/>
  <c r="C17" i="11"/>
  <c r="C22" i="11"/>
  <c r="C9" i="11"/>
  <c r="C9" i="12"/>
  <c r="C8" i="15"/>
  <c r="C9" i="15"/>
  <c r="C12" i="15"/>
  <c r="C13" i="15" s="1"/>
  <c r="C16" i="15" s="1"/>
  <c r="C19" i="15" l="1"/>
  <c r="C21" i="15" s="1"/>
  <c r="C23" i="15"/>
  <c r="C25" i="15" s="1"/>
</calcChain>
</file>

<file path=xl/sharedStrings.xml><?xml version="1.0" encoding="utf-8"?>
<sst xmlns="http://schemas.openxmlformats.org/spreadsheetml/2006/main" count="481" uniqueCount="148">
  <si>
    <t>Exhibit 3</t>
  </si>
  <si>
    <t>LANDING FEE CALCULATION</t>
  </si>
  <si>
    <t>Baltimore/Washington International Thurgood Marshall Airport</t>
  </si>
  <si>
    <t>FY 2010</t>
  </si>
  <si>
    <t>Budget</t>
  </si>
  <si>
    <t>Airfield Costs</t>
  </si>
  <si>
    <t>O&amp;M Expenses</t>
  </si>
  <si>
    <t>Passenger Terminal Administration Space costs</t>
  </si>
  <si>
    <t>Off-Airport Administration Space costs</t>
  </si>
  <si>
    <t xml:space="preserve">Amortization Requirement </t>
  </si>
  <si>
    <t>Total Airfield Costs</t>
  </si>
  <si>
    <t>[A]</t>
  </si>
  <si>
    <t>Airfield Revenues</t>
  </si>
  <si>
    <t>Fuel flowage fees</t>
  </si>
  <si>
    <t>Aircraft parking fees</t>
  </si>
  <si>
    <t>Total Airfield Revenues</t>
  </si>
  <si>
    <t>[B]</t>
  </si>
  <si>
    <t>Net Airfield Costs</t>
  </si>
  <si>
    <t>[C=A-B]</t>
  </si>
  <si>
    <t>Signatory Airline and Signatory Airline Affiliate Maximum Landed Weight</t>
  </si>
  <si>
    <t>Non-Signatory Airline Maximum Landed Weight (a)</t>
  </si>
  <si>
    <t xml:space="preserve">Total Maximum Landing Weight (1,000-pound units) </t>
  </si>
  <si>
    <t>[D]</t>
  </si>
  <si>
    <t>Signatory Airline landing fee rate per 1,000-pound unit</t>
  </si>
  <si>
    <t>[C/D]</t>
  </si>
  <si>
    <t xml:space="preserve">(a) Assumed to be 7% of total Landed Weight.  Non-Signatory Airline Maximum Landed Weight </t>
  </si>
  <si>
    <t xml:space="preserve">shall be multiplied by 100%, until such time as Administration has been repaid the  </t>
  </si>
  <si>
    <t>Uncollected Amounts, at which time Non-Signatory Airline Maximum Landed Weight</t>
  </si>
  <si>
    <t xml:space="preserve">shall be multiplied by 125% for purposes of setting the Signatory Airline landing fee rate. </t>
  </si>
  <si>
    <t>Exhibit 4</t>
  </si>
  <si>
    <t>BOARDING DEVICE FEE CALCULATION</t>
  </si>
  <si>
    <t>Boarding Device Costs</t>
  </si>
  <si>
    <t xml:space="preserve">O&amp;M Expenses </t>
  </si>
  <si>
    <t xml:space="preserve"> Total Boarding Devices Costs</t>
  </si>
  <si>
    <t>US Airways Pier D Lease Boarding Device Costs (a)</t>
  </si>
  <si>
    <t>Net Boarding Device Costs</t>
  </si>
  <si>
    <t>Number of Boarding Devices under Use Agreement</t>
  </si>
  <si>
    <t>Annual Boarding Device Fee</t>
  </si>
  <si>
    <t>[E=C/D]</t>
  </si>
  <si>
    <t>Monthly Boarding Device Fee</t>
  </si>
  <si>
    <t>[E/12]</t>
  </si>
  <si>
    <t xml:space="preserve">(a) US Airways Pier D Lease Boarding Device Costs equal to 4% of the O&amp;M Expenses </t>
  </si>
  <si>
    <t>allocated to Boarding Devices.</t>
  </si>
  <si>
    <t>Exhibit 6</t>
  </si>
  <si>
    <t>DOMESTIC BAGGAGE CLAIM AREAS FEE CALCULATION</t>
  </si>
  <si>
    <t>Domestic Baggage Claim Areas space (square feet)</t>
  </si>
  <si>
    <t>Terminal Building Rental rate</t>
  </si>
  <si>
    <t>Passenger Terminal Costs attributable to Domestic Baggage Claim Areas</t>
  </si>
  <si>
    <t>Tug lane space (square feet)</t>
  </si>
  <si>
    <t>Passenger Terminal Costs attributable to tug lane</t>
  </si>
  <si>
    <t>Amortization Requirement</t>
  </si>
  <si>
    <t>Total Domestic Baggage Claim Areas Fees</t>
  </si>
  <si>
    <t>Allocated based on domestic Deplaned Destination Passengers</t>
  </si>
  <si>
    <t>[80%*A]</t>
  </si>
  <si>
    <t>Estimated domestic Deplaned Destination Passengers</t>
  </si>
  <si>
    <t>Estimated Fee per domestic Deplaned Destination Passenger</t>
  </si>
  <si>
    <t>Allocated based on number of domestic Passenger Air Transportation Companies</t>
  </si>
  <si>
    <t>[20%*A]</t>
  </si>
  <si>
    <t>Estimated number of domestic Passenger Air Transportation Companies</t>
  </si>
  <si>
    <t>Estimated Fee per domestic Signatory Passenger Airline</t>
  </si>
  <si>
    <t>Exhibit "E"</t>
  </si>
  <si>
    <t>LEASE &amp; CONCESSION CONTRACT No. MAA-LC-2X-XXX</t>
  </si>
  <si>
    <t>To Redevelop, Renovate, Lease &amp; Manage the Retail, Restaurant &amp; Commercial Services</t>
  </si>
  <si>
    <t>Lessee's Office</t>
  </si>
  <si>
    <t>Sublessee's Leased Premises</t>
  </si>
  <si>
    <t>Food Court</t>
  </si>
  <si>
    <t>Sublessee's Storage &amp; Support Facilities</t>
  </si>
  <si>
    <t>Delivery &amp; Distribution Facilities</t>
  </si>
  <si>
    <t>Trash Compactor Areas</t>
  </si>
  <si>
    <t>Elevators</t>
  </si>
  <si>
    <t>Heating/Air Conditioning</t>
  </si>
  <si>
    <t>MAA resp. for HVAC in common areas now</t>
  </si>
  <si>
    <t>a.  Maintenance</t>
  </si>
  <si>
    <t>L</t>
  </si>
  <si>
    <t>SL</t>
  </si>
  <si>
    <t>A</t>
  </si>
  <si>
    <t>DDC/L</t>
  </si>
  <si>
    <t>N/A</t>
  </si>
  <si>
    <t>Multiple vendors make difficult decisions (CRCF)</t>
  </si>
  <si>
    <t>b.  Operation</t>
  </si>
  <si>
    <t>c.  Air Distribution &amp; Ventilation Systems</t>
  </si>
  <si>
    <t>d.  Utility Expense</t>
  </si>
  <si>
    <t>Electrical System</t>
  </si>
  <si>
    <t>a.  Distribution</t>
  </si>
  <si>
    <t>b.  Utility expense</t>
  </si>
  <si>
    <t>Water System</t>
  </si>
  <si>
    <t>b.  Fixtures</t>
  </si>
  <si>
    <t>c.   Utility expense</t>
  </si>
  <si>
    <t>Grounds Keeping Inside Fence Line</t>
  </si>
  <si>
    <t xml:space="preserve">a.  Grass Cutting </t>
  </si>
  <si>
    <t>b.  Weed Removal</t>
  </si>
  <si>
    <t>c.  Landscape Maintenance</t>
  </si>
  <si>
    <t>d.  Trash Removal</t>
  </si>
  <si>
    <t>e.  Inner curbs</t>
  </si>
  <si>
    <t xml:space="preserve"> </t>
  </si>
  <si>
    <t>Pavement Systems</t>
  </si>
  <si>
    <t>a.  Marking/Striping and Re-striping</t>
  </si>
  <si>
    <t>b.  Curbs, Steps and Ramps</t>
  </si>
  <si>
    <t>c.  Surface holes, cracks and depressions</t>
  </si>
  <si>
    <t>Waste Disposal &amp; Recycling</t>
  </si>
  <si>
    <t>a.  Solid Waste, Composting, and Recycling Containers</t>
  </si>
  <si>
    <t>b.  Kitchen Exhaust Hoods, Filters, Fans</t>
  </si>
  <si>
    <t>c.  Grease Trap Installation/Maintenance</t>
  </si>
  <si>
    <t>d.  Grease Accumulation Stations</t>
  </si>
  <si>
    <t>e.  Grease Disposal and Transportation</t>
  </si>
  <si>
    <t>f.   Grease Trap Inspections</t>
  </si>
  <si>
    <t>g.  Hazardous Waste</t>
  </si>
  <si>
    <t>h.  Universal Waste</t>
  </si>
  <si>
    <t>Lighting Systems</t>
  </si>
  <si>
    <t>a.  High mast lighting installation repair and
     replacement</t>
  </si>
  <si>
    <t>b.  Ballasts repair and replacement</t>
  </si>
  <si>
    <t>MAA resp? Check with Elec.</t>
  </si>
  <si>
    <t>c.  Lamp installation, repair, replacement</t>
  </si>
  <si>
    <t>d.  All lighting bulbs except LED/incandescent
    must be disposed of as Hazardous Waste.</t>
  </si>
  <si>
    <t>DDC</t>
  </si>
  <si>
    <t>Fire System</t>
  </si>
  <si>
    <t>a.  Sprinklers/testing</t>
  </si>
  <si>
    <t>b.  Alarm/detection/testing</t>
  </si>
  <si>
    <t>c.  Fire extinguishers</t>
  </si>
  <si>
    <t>d.  Alterations due to tenant construction</t>
  </si>
  <si>
    <t>Sewage &amp; Plumbing</t>
  </si>
  <si>
    <t>c.  Utility expense</t>
  </si>
  <si>
    <t>d.  Storm water management systems</t>
  </si>
  <si>
    <t>Janitorial Service</t>
  </si>
  <si>
    <t>a.  Solid Waste, Recycling, &amp; Compost Collection</t>
  </si>
  <si>
    <t>b.  Freight Elevators preventive maintenance</t>
  </si>
  <si>
    <t>c.  Freight Elevator cleaning</t>
  </si>
  <si>
    <t>Window Cleaning</t>
  </si>
  <si>
    <t>a.  Exterior</t>
  </si>
  <si>
    <t>b.  Interior</t>
  </si>
  <si>
    <t>Snow &amp; Ice Removal</t>
  </si>
  <si>
    <t>Other Maintenance</t>
  </si>
  <si>
    <t>a. Personal property (FF&amp;E)</t>
  </si>
  <si>
    <t>b.  Reference Equipment List for responsible party.</t>
  </si>
  <si>
    <t>L/A</t>
  </si>
  <si>
    <t>SL/A</t>
  </si>
  <si>
    <t xml:space="preserve">WiFi/telecom systems </t>
  </si>
  <si>
    <t>a. Installation and maintenance of lines and equipment</t>
  </si>
  <si>
    <t>Permit process</t>
  </si>
  <si>
    <t>b. Build out of additional headend rooms</t>
  </si>
  <si>
    <t>MAA resp for 'head end', Tenants for communictation closets</t>
  </si>
  <si>
    <t>c. Support for airport community and general public end users</t>
  </si>
  <si>
    <t>SmartCity (9-5 with afterhours service/oncall)</t>
  </si>
  <si>
    <t>LEGEND:</t>
  </si>
  <si>
    <t>N/A = Not Applicable</t>
  </si>
  <si>
    <t xml:space="preserve">     A = Maryland Aviation Administration (Administration)          L = Lessee/Contractor           SL = Sublessee              DDC/L = Delivery Distribution Company/Lessee</t>
  </si>
  <si>
    <t>Note: Any maintenance responsibilities not specifically listed in this matrix are the responsibility of the Contractor, unless the Administration states in writing that it is the responsibility of the Administration.</t>
  </si>
  <si>
    <t>Footnotes: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</si>
</sst>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[$€-2]* #,##0.00_);_([$€-2]* \(#,##0.00\);_([$€-2]* &quot;-&quot;??_)"/>
    <numFmt numFmtId="165" formatCode="_(&quot;$&quot;* #,##0_);_(&quot;$&quot;* \(#,##0\);_(&quot;$&quot;* &quot;-&quot;??_);_(@_)"/>
    <numFmt numFmtId="166" formatCode="0.0%"/>
    <numFmt numFmtId="167" formatCode="0.00_);\(0.00\)"/>
  </numFmts>
  <fonts count="29">
    <font>
      <sz val="10"/>
      <name val="SWISS"/>
    </font>
    <font>
      <sz val="10"/>
      <name val="Arial"/>
      <family val="2"/>
    </font>
    <font>
      <u/>
      <sz val="6"/>
      <color indexed="12"/>
      <name val="SWISS"/>
    </font>
    <font>
      <sz val="11"/>
      <name val="Arial"/>
      <family val="2"/>
    </font>
    <font>
      <sz val="8"/>
      <name val="Arial"/>
      <family val="2"/>
    </font>
    <font>
      <sz val="10"/>
      <name val="Trebuchet MS"/>
      <family val="2"/>
    </font>
    <font>
      <sz val="11"/>
      <name val="Trebuchet MS"/>
      <family val="2"/>
    </font>
    <font>
      <sz val="11"/>
      <name val="Times New Roman"/>
      <family val="1"/>
    </font>
    <font>
      <sz val="11"/>
      <color indexed="9"/>
      <name val="Trebuchet MS"/>
      <family val="2"/>
    </font>
    <font>
      <b/>
      <sz val="11"/>
      <name val="Trebuchet MS"/>
      <family val="2"/>
    </font>
    <font>
      <u val="singleAccounting"/>
      <sz val="11"/>
      <name val="Trebuchet MS"/>
      <family val="2"/>
    </font>
    <font>
      <b/>
      <u/>
      <sz val="11"/>
      <name val="Trebuchet MS"/>
      <family val="2"/>
    </font>
    <font>
      <u val="doubleAccounting"/>
      <sz val="11"/>
      <name val="Trebuchet MS"/>
      <family val="2"/>
    </font>
    <font>
      <u/>
      <sz val="11"/>
      <name val="Trebuchet MS"/>
      <family val="2"/>
    </font>
    <font>
      <b/>
      <sz val="12"/>
      <name val="Trebuchet MS"/>
      <family val="2"/>
    </font>
    <font>
      <b/>
      <u val="singleAccounting"/>
      <sz val="11"/>
      <name val="Trebuchet MS"/>
      <family val="2"/>
    </font>
    <font>
      <sz val="11"/>
      <color indexed="8"/>
      <name val="Trebuchet MS"/>
      <family val="2"/>
    </font>
    <font>
      <b/>
      <sz val="11"/>
      <color indexed="8"/>
      <name val="Trebuchet MS"/>
      <family val="2"/>
    </font>
    <font>
      <b/>
      <sz val="14"/>
      <name val="Trebuchet MS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i/>
      <sz val="10"/>
      <color indexed="8"/>
      <name val="Trebuchet MS"/>
      <family val="2"/>
    </font>
    <font>
      <b/>
      <u/>
      <sz val="10"/>
      <color indexed="8"/>
      <name val="Trebuchet MS"/>
      <family val="2"/>
    </font>
    <font>
      <sz val="10"/>
      <color indexed="8"/>
      <name val="Trebuchet MS"/>
      <family val="2"/>
    </font>
    <font>
      <sz val="8"/>
      <name val="SWISS"/>
    </font>
    <font>
      <b/>
      <sz val="11"/>
      <color indexed="10"/>
      <name val="Arial"/>
      <family val="2"/>
    </font>
    <font>
      <b/>
      <sz val="18"/>
      <color rgb="FFFF0000"/>
      <name val="Times New Roman"/>
      <family val="1"/>
    </font>
    <font>
      <sz val="11"/>
      <color rgb="FFFF0000"/>
      <name val="Trebuchet MS"/>
      <family val="2"/>
    </font>
    <font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3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14">
    <xf numFmtId="3" fontId="0" fillId="0" borderId="0" xfId="0" applyProtection="1">
      <protection locked="0"/>
    </xf>
    <xf numFmtId="0" fontId="7" fillId="0" borderId="0" xfId="5" applyFont="1"/>
    <xf numFmtId="0" fontId="6" fillId="0" borderId="0" xfId="5" applyFont="1" applyAlignment="1">
      <alignment horizontal="centerContinuous"/>
    </xf>
    <xf numFmtId="0" fontId="1" fillId="0" borderId="0" xfId="6"/>
    <xf numFmtId="0" fontId="6" fillId="0" borderId="0" xfId="5" applyFont="1" applyAlignment="1">
      <alignment horizontal="left"/>
    </xf>
    <xf numFmtId="0" fontId="3" fillId="0" borderId="0" xfId="6" applyFont="1"/>
    <xf numFmtId="0" fontId="9" fillId="0" borderId="0" xfId="4" applyFont="1" applyAlignment="1">
      <alignment horizontal="centerContinuous"/>
    </xf>
    <xf numFmtId="0" fontId="9" fillId="0" borderId="0" xfId="6" applyFont="1" applyAlignment="1">
      <alignment horizontal="centerContinuous"/>
    </xf>
    <xf numFmtId="3" fontId="9" fillId="0" borderId="0" xfId="6" quotePrefix="1" applyNumberFormat="1" applyFont="1" applyAlignment="1">
      <alignment horizontal="centerContinuous"/>
    </xf>
    <xf numFmtId="0" fontId="9" fillId="0" borderId="0" xfId="6" quotePrefix="1" applyFont="1" applyAlignment="1">
      <alignment horizontal="centerContinuous"/>
    </xf>
    <xf numFmtId="0" fontId="6" fillId="0" borderId="0" xfId="6" applyFont="1"/>
    <xf numFmtId="0" fontId="9" fillId="0" borderId="0" xfId="6" applyFont="1" applyAlignment="1">
      <alignment horizontal="center"/>
    </xf>
    <xf numFmtId="0" fontId="11" fillId="0" borderId="0" xfId="6" applyFont="1" applyAlignment="1">
      <alignment horizontal="center"/>
    </xf>
    <xf numFmtId="0" fontId="9" fillId="0" borderId="0" xfId="6" applyFont="1"/>
    <xf numFmtId="0" fontId="6" fillId="0" borderId="0" xfId="6" applyFont="1" applyAlignment="1">
      <alignment horizontal="left" indent="1"/>
    </xf>
    <xf numFmtId="38" fontId="6" fillId="0" borderId="0" xfId="6" applyNumberFormat="1" applyFont="1" applyAlignment="1">
      <alignment horizontal="right"/>
    </xf>
    <xf numFmtId="42" fontId="6" fillId="0" borderId="0" xfId="6" applyNumberFormat="1" applyFont="1"/>
    <xf numFmtId="41" fontId="6" fillId="0" borderId="0" xfId="6" applyNumberFormat="1" applyFont="1"/>
    <xf numFmtId="41" fontId="10" fillId="0" borderId="0" xfId="6" applyNumberFormat="1" applyFont="1"/>
    <xf numFmtId="0" fontId="9" fillId="0" borderId="0" xfId="6" applyFont="1" applyAlignment="1">
      <alignment horizontal="left" indent="2"/>
    </xf>
    <xf numFmtId="37" fontId="9" fillId="0" borderId="0" xfId="6" applyNumberFormat="1" applyFont="1" applyAlignment="1">
      <alignment horizontal="center"/>
    </xf>
    <xf numFmtId="167" fontId="9" fillId="0" borderId="0" xfId="6" applyNumberFormat="1" applyFont="1" applyAlignment="1">
      <alignment horizontal="right"/>
    </xf>
    <xf numFmtId="166" fontId="8" fillId="0" borderId="0" xfId="7" applyNumberFormat="1" applyFont="1" applyBorder="1" applyAlignment="1">
      <alignment horizontal="center"/>
    </xf>
    <xf numFmtId="42" fontId="10" fillId="0" borderId="0" xfId="6" applyNumberFormat="1" applyFont="1"/>
    <xf numFmtId="0" fontId="6" fillId="0" borderId="0" xfId="6" applyFont="1" applyAlignment="1">
      <alignment horizontal="left"/>
    </xf>
    <xf numFmtId="3" fontId="9" fillId="0" borderId="0" xfId="6" applyNumberFormat="1" applyFont="1" applyAlignment="1">
      <alignment horizontal="center"/>
    </xf>
    <xf numFmtId="42" fontId="12" fillId="0" borderId="0" xfId="6" applyNumberFormat="1" applyFont="1"/>
    <xf numFmtId="0" fontId="9" fillId="0" borderId="0" xfId="6" applyFont="1" applyAlignment="1">
      <alignment horizontal="right"/>
    </xf>
    <xf numFmtId="0" fontId="9" fillId="0" borderId="0" xfId="6" applyFont="1" applyAlignment="1">
      <alignment horizontal="left" indent="1"/>
    </xf>
    <xf numFmtId="44" fontId="6" fillId="0" borderId="0" xfId="6" applyNumberFormat="1" applyFont="1"/>
    <xf numFmtId="0" fontId="6" fillId="0" borderId="0" xfId="6" applyFont="1" applyAlignment="1">
      <alignment horizontal="left" indent="2"/>
    </xf>
    <xf numFmtId="166" fontId="6" fillId="0" borderId="0" xfId="7" applyNumberFormat="1" applyFont="1" applyAlignment="1">
      <alignment horizontal="right"/>
    </xf>
    <xf numFmtId="37" fontId="6" fillId="0" borderId="0" xfId="6" applyNumberFormat="1" applyFont="1"/>
    <xf numFmtId="7" fontId="6" fillId="0" borderId="0" xfId="6" applyNumberFormat="1" applyFont="1"/>
    <xf numFmtId="0" fontId="13" fillId="0" borderId="0" xfId="6" applyFont="1" applyAlignment="1">
      <alignment horizontal="center"/>
    </xf>
    <xf numFmtId="0" fontId="5" fillId="0" borderId="0" xfId="6" applyFont="1"/>
    <xf numFmtId="3" fontId="14" fillId="0" borderId="0" xfId="6" quotePrefix="1" applyNumberFormat="1" applyFont="1" applyAlignment="1">
      <alignment horizontal="centerContinuous"/>
    </xf>
    <xf numFmtId="7" fontId="5" fillId="0" borderId="0" xfId="6" applyNumberFormat="1" applyFont="1"/>
    <xf numFmtId="0" fontId="9" fillId="0" borderId="0" xfId="6" quotePrefix="1" applyFont="1" applyAlignment="1">
      <alignment horizontal="center"/>
    </xf>
    <xf numFmtId="0" fontId="6" fillId="0" borderId="0" xfId="6" applyFont="1" applyAlignment="1">
      <alignment horizontal="center"/>
    </xf>
    <xf numFmtId="38" fontId="6" fillId="0" borderId="0" xfId="6" applyNumberFormat="1" applyFont="1" applyAlignment="1">
      <alignment horizontal="center"/>
    </xf>
    <xf numFmtId="0" fontId="15" fillId="0" borderId="0" xfId="6" applyFont="1" applyAlignment="1">
      <alignment horizontal="center"/>
    </xf>
    <xf numFmtId="0" fontId="9" fillId="0" borderId="0" xfId="6" quotePrefix="1" applyFont="1" applyAlignment="1">
      <alignment horizontal="left"/>
    </xf>
    <xf numFmtId="3" fontId="14" fillId="0" borderId="0" xfId="6" quotePrefix="1" applyNumberFormat="1" applyFont="1" applyAlignment="1">
      <alignment horizontal="left"/>
    </xf>
    <xf numFmtId="0" fontId="6" fillId="0" borderId="0" xfId="6" quotePrefix="1" applyFont="1" applyAlignment="1">
      <alignment horizontal="center"/>
    </xf>
    <xf numFmtId="0" fontId="16" fillId="0" borderId="0" xfId="6" applyFont="1"/>
    <xf numFmtId="44" fontId="13" fillId="0" borderId="0" xfId="6" applyNumberFormat="1" applyFont="1"/>
    <xf numFmtId="165" fontId="17" fillId="0" borderId="0" xfId="1" quotePrefix="1" applyNumberFormat="1" applyFont="1" applyBorder="1"/>
    <xf numFmtId="0" fontId="16" fillId="0" borderId="0" xfId="6" quotePrefix="1" applyFont="1"/>
    <xf numFmtId="0" fontId="17" fillId="0" borderId="0" xfId="6" applyFont="1"/>
    <xf numFmtId="0" fontId="17" fillId="0" borderId="0" xfId="6" quotePrefix="1" applyFont="1"/>
    <xf numFmtId="166" fontId="16" fillId="0" borderId="0" xfId="6" quotePrefix="1" applyNumberFormat="1" applyFont="1" applyAlignment="1">
      <alignment horizontal="center"/>
    </xf>
    <xf numFmtId="166" fontId="17" fillId="0" borderId="0" xfId="6" quotePrefix="1" applyNumberFormat="1" applyFont="1" applyAlignment="1">
      <alignment horizontal="center"/>
    </xf>
    <xf numFmtId="0" fontId="6" fillId="0" borderId="0" xfId="6" quotePrefix="1" applyFont="1" applyAlignment="1">
      <alignment horizontal="left"/>
    </xf>
    <xf numFmtId="165" fontId="16" fillId="0" borderId="0" xfId="1" applyNumberFormat="1" applyFont="1" applyBorder="1" applyAlignment="1">
      <alignment horizontal="left" indent="1"/>
    </xf>
    <xf numFmtId="0" fontId="17" fillId="0" borderId="0" xfId="6" applyFont="1" applyAlignment="1">
      <alignment horizontal="left" indent="1"/>
    </xf>
    <xf numFmtId="0" fontId="6" fillId="0" borderId="1" xfId="6" applyFont="1" applyBorder="1" applyAlignment="1">
      <alignment horizontal="left" indent="2"/>
    </xf>
    <xf numFmtId="0" fontId="13" fillId="0" borderId="1" xfId="6" applyFont="1" applyBorder="1" applyAlignment="1">
      <alignment horizontal="left" indent="2"/>
    </xf>
    <xf numFmtId="0" fontId="17" fillId="0" borderId="0" xfId="6" applyFont="1" applyAlignment="1">
      <alignment horizontal="center"/>
    </xf>
    <xf numFmtId="3" fontId="19" fillId="0" borderId="0" xfId="0" applyFont="1"/>
    <xf numFmtId="3" fontId="19" fillId="0" borderId="0" xfId="0" applyFont="1" applyAlignment="1">
      <alignment horizontal="center"/>
    </xf>
    <xf numFmtId="3" fontId="19" fillId="0" borderId="0" xfId="0" applyFont="1" applyAlignment="1">
      <alignment horizontal="center" vertical="center"/>
    </xf>
    <xf numFmtId="3" fontId="16" fillId="0" borderId="0" xfId="0" applyFont="1" applyAlignment="1">
      <alignment horizontal="center"/>
    </xf>
    <xf numFmtId="3" fontId="17" fillId="0" borderId="1" xfId="0" applyFont="1" applyBorder="1" applyAlignment="1">
      <alignment horizontal="center" wrapText="1"/>
    </xf>
    <xf numFmtId="3" fontId="16" fillId="2" borderId="0" xfId="0" applyFont="1" applyFill="1" applyAlignment="1">
      <alignment horizontal="center"/>
    </xf>
    <xf numFmtId="0" fontId="16" fillId="2" borderId="0" xfId="3" applyFont="1" applyFill="1" applyAlignment="1" applyProtection="1"/>
    <xf numFmtId="3" fontId="19" fillId="2" borderId="0" xfId="0" applyFont="1" applyFill="1" applyAlignment="1">
      <alignment horizontal="center"/>
    </xf>
    <xf numFmtId="3" fontId="16" fillId="0" borderId="0" xfId="0" applyFont="1"/>
    <xf numFmtId="3" fontId="16" fillId="2" borderId="0" xfId="0" applyFont="1" applyFill="1"/>
    <xf numFmtId="0" fontId="19" fillId="2" borderId="0" xfId="3" applyFont="1" applyFill="1" applyAlignment="1" applyProtection="1">
      <alignment horizontal="center"/>
    </xf>
    <xf numFmtId="0" fontId="19" fillId="0" borderId="0" xfId="3" applyFont="1" applyFill="1" applyAlignment="1" applyProtection="1">
      <alignment horizontal="center"/>
    </xf>
    <xf numFmtId="3" fontId="17" fillId="0" borderId="0" xfId="0" applyFont="1" applyAlignment="1">
      <alignment horizontal="left"/>
    </xf>
    <xf numFmtId="3" fontId="22" fillId="0" borderId="0" xfId="0" applyFont="1" applyAlignment="1">
      <alignment horizontal="left" vertical="center"/>
    </xf>
    <xf numFmtId="3" fontId="23" fillId="0" borderId="0" xfId="0" applyFont="1" applyAlignment="1">
      <alignment horizontal="left" vertical="center"/>
    </xf>
    <xf numFmtId="3" fontId="23" fillId="0" borderId="0" xfId="0" applyFont="1" applyAlignment="1">
      <alignment horizontal="center" vertical="center"/>
    </xf>
    <xf numFmtId="3" fontId="23" fillId="0" borderId="0" xfId="0" applyFont="1" applyAlignment="1">
      <alignment vertical="center"/>
    </xf>
    <xf numFmtId="0" fontId="23" fillId="0" borderId="0" xfId="3" applyFont="1" applyAlignment="1" applyProtection="1">
      <alignment horizontal="left" vertical="center"/>
    </xf>
    <xf numFmtId="0" fontId="23" fillId="0" borderId="0" xfId="3" applyFont="1" applyAlignment="1" applyProtection="1">
      <alignment horizontal="left"/>
    </xf>
    <xf numFmtId="3" fontId="23" fillId="0" borderId="0" xfId="0" applyFont="1" applyAlignment="1">
      <alignment horizontal="left"/>
    </xf>
    <xf numFmtId="3" fontId="23" fillId="0" borderId="0" xfId="0" applyFont="1"/>
    <xf numFmtId="3" fontId="23" fillId="0" borderId="0" xfId="0" applyFont="1" applyAlignment="1">
      <alignment horizontal="center"/>
    </xf>
    <xf numFmtId="3" fontId="20" fillId="0" borderId="1" xfId="0" applyFont="1" applyBorder="1" applyAlignment="1">
      <alignment horizontal="center" wrapText="1"/>
    </xf>
    <xf numFmtId="3" fontId="16" fillId="0" borderId="0" xfId="0" applyFont="1" applyAlignment="1">
      <alignment wrapText="1"/>
    </xf>
    <xf numFmtId="3" fontId="25" fillId="0" borderId="0" xfId="0" applyFont="1"/>
    <xf numFmtId="3" fontId="25" fillId="0" borderId="0" xfId="0" applyFont="1" applyAlignment="1">
      <alignment horizontal="center"/>
    </xf>
    <xf numFmtId="3" fontId="16" fillId="3" borderId="0" xfId="0" applyFont="1" applyFill="1"/>
    <xf numFmtId="3" fontId="19" fillId="3" borderId="0" xfId="0" applyFont="1" applyFill="1" applyAlignment="1">
      <alignment horizontal="center"/>
    </xf>
    <xf numFmtId="3" fontId="16" fillId="3" borderId="0" xfId="0" applyFont="1" applyFill="1" applyAlignment="1">
      <alignment wrapText="1"/>
    </xf>
    <xf numFmtId="3" fontId="16" fillId="3" borderId="0" xfId="0" applyFont="1" applyFill="1" applyAlignment="1">
      <alignment horizontal="center"/>
    </xf>
    <xf numFmtId="3" fontId="16" fillId="4" borderId="0" xfId="0" applyFont="1" applyFill="1" applyAlignment="1">
      <alignment horizontal="center"/>
    </xf>
    <xf numFmtId="3" fontId="16" fillId="4" borderId="0" xfId="0" applyFont="1" applyFill="1"/>
    <xf numFmtId="3" fontId="19" fillId="4" borderId="0" xfId="0" applyFont="1" applyFill="1"/>
    <xf numFmtId="3" fontId="16" fillId="5" borderId="0" xfId="0" applyFont="1" applyFill="1"/>
    <xf numFmtId="3" fontId="16" fillId="5" borderId="0" xfId="0" applyFont="1" applyFill="1" applyAlignment="1">
      <alignment horizontal="center"/>
    </xf>
    <xf numFmtId="3" fontId="27" fillId="0" borderId="0" xfId="0" applyFont="1" applyAlignment="1">
      <alignment horizontal="center"/>
    </xf>
    <xf numFmtId="3" fontId="27" fillId="2" borderId="0" xfId="0" applyFont="1" applyFill="1" applyAlignment="1">
      <alignment horizontal="center"/>
    </xf>
    <xf numFmtId="3" fontId="19" fillId="4" borderId="0" xfId="0" applyFont="1" applyFill="1" applyAlignment="1">
      <alignment horizontal="center"/>
    </xf>
    <xf numFmtId="3" fontId="19" fillId="5" borderId="0" xfId="0" applyFont="1" applyFill="1"/>
    <xf numFmtId="3" fontId="19" fillId="5" borderId="0" xfId="0" applyFont="1" applyFill="1" applyAlignment="1">
      <alignment horizontal="center"/>
    </xf>
    <xf numFmtId="3" fontId="20" fillId="0" borderId="0" xfId="0" applyFont="1" applyAlignment="1">
      <alignment horizontal="center" wrapText="1"/>
    </xf>
    <xf numFmtId="3" fontId="28" fillId="0" borderId="0" xfId="0" applyFont="1"/>
    <xf numFmtId="3" fontId="20" fillId="0" borderId="0" xfId="0" applyFont="1"/>
    <xf numFmtId="3" fontId="20" fillId="0" borderId="0" xfId="0" applyFont="1" applyAlignment="1">
      <alignment horizontal="center"/>
    </xf>
    <xf numFmtId="3" fontId="20" fillId="0" borderId="0" xfId="0" applyFont="1" applyAlignment="1">
      <alignment horizontal="center" vertical="center"/>
    </xf>
    <xf numFmtId="3" fontId="0" fillId="0" borderId="0" xfId="0" applyAlignment="1" applyProtection="1">
      <alignment horizontal="center"/>
      <protection locked="0"/>
    </xf>
    <xf numFmtId="3" fontId="19" fillId="0" borderId="0" xfId="0" applyFont="1" applyAlignment="1">
      <alignment vertical="center" wrapText="1"/>
    </xf>
    <xf numFmtId="3" fontId="21" fillId="0" borderId="0" xfId="0" applyFont="1" applyAlignment="1">
      <alignment horizontal="left" vertical="center" wrapText="1"/>
    </xf>
    <xf numFmtId="0" fontId="26" fillId="0" borderId="0" xfId="4" applyFont="1" applyAlignment="1">
      <alignment horizontal="right"/>
    </xf>
    <xf numFmtId="0" fontId="18" fillId="0" borderId="0" xfId="6" applyFont="1" applyAlignment="1">
      <alignment horizontal="center"/>
    </xf>
    <xf numFmtId="3" fontId="18" fillId="0" borderId="0" xfId="6" quotePrefix="1" applyNumberFormat="1" applyFont="1" applyAlignment="1">
      <alignment horizontal="center"/>
    </xf>
    <xf numFmtId="3" fontId="20" fillId="0" borderId="0" xfId="0" applyFont="1" applyAlignment="1">
      <alignment horizontal="center" vertical="center"/>
    </xf>
    <xf numFmtId="3" fontId="20" fillId="0" borderId="0" xfId="0" applyFont="1" applyAlignment="1">
      <alignment horizontal="center"/>
    </xf>
    <xf numFmtId="3" fontId="0" fillId="0" borderId="0" xfId="0" applyProtection="1">
      <protection locked="0"/>
    </xf>
    <xf numFmtId="3" fontId="0" fillId="0" borderId="0" xfId="0" applyAlignment="1" applyProtection="1">
      <alignment horizontal="center"/>
      <protection locked="0"/>
    </xf>
  </cellXfs>
  <cellStyles count="8">
    <cellStyle name="Currency" xfId="1" builtinId="4"/>
    <cellStyle name="Euro" xfId="2" xr:uid="{00000000-0005-0000-0000-000001000000}"/>
    <cellStyle name="Hyperlink" xfId="3" builtinId="8"/>
    <cellStyle name="Normal" xfId="0" builtinId="0"/>
    <cellStyle name="Normal_Book1" xfId="4" xr:uid="{00000000-0005-0000-0000-000004000000}"/>
    <cellStyle name="Normal_Exhibit 7" xfId="5" xr:uid="{00000000-0005-0000-0000-000005000000}"/>
    <cellStyle name="Normal_FY 2010 BULA III 2-27" xfId="6" xr:uid="{00000000-0005-0000-0000-000006000000}"/>
    <cellStyle name="Percent" xfId="7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jcusa/clients/TUL/airlinenegotiations/Analysis/TUL%203.3.08%20Middle%20Groun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WI/Airline%20Negotiations%20(BULA%20III%202007)/Due%20Diligence%20Papers/Final%20Draft%20Versions%2010-23/FY%202008%20Rate%20Model%20All%20Adjustments%2010-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tings"/>
      <sheetName val="A. Traffic"/>
      <sheetName val="B1. CIP"/>
      <sheetName val="B2. Unconstrained CIP"/>
      <sheetName val="B3. bond sizing unconstrained"/>
      <sheetName val="Table 1 - Terminal Space"/>
      <sheetName val="C. DS"/>
      <sheetName val="D. OpEx"/>
      <sheetName val="E. Rev"/>
      <sheetName val="E-1. Term Rents"/>
      <sheetName val="E-2. Landing Fee"/>
      <sheetName val="F. Application"/>
      <sheetName val="G. Coverage"/>
      <sheetName val="I. Account Deposits"/>
      <sheetName val="H. Airport Liquidity"/>
      <sheetName val="H2. Liquidity ($1 min, 50%)"/>
      <sheetName val="H.Liquidity (Airline rev share)"/>
      <sheetName val="J. GenAccount"/>
      <sheetName val="K. PFC"/>
      <sheetName val="L. AIP$"/>
      <sheetName val="P. PRE-APPROVED CIP"/>
      <sheetName val="Liquidity Comparison"/>
      <sheetName val="Debt Allocation"/>
      <sheetName val="TAFF"/>
      <sheetName val="CIP"/>
      <sheetName val="Bond Sizing"/>
      <sheetName val="RAC Debt Service and CFCs"/>
      <sheetName val="T1 New Agreement--RentableSpace"/>
      <sheetName val="PFC #6 Projects"/>
      <sheetName val="O&amp;M Allocation06"/>
      <sheetName val="Allocation-Revised06"/>
      <sheetName val="O&amp;M allocations07"/>
      <sheetName val="Allocation revised07"/>
      <sheetName val="ABT"/>
      <sheetName val="Sources &amp; Uses B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Audited - Amortization"/>
      <sheetName val="Audited - Rented Space"/>
      <sheetName val="Audited - Leasable Space"/>
      <sheetName val="Audited - Space"/>
      <sheetName val="O&amp;M Table"/>
      <sheetName val="Audited - O&amp;M"/>
      <sheetName val="Audited - NonAir Rev Actuals"/>
      <sheetName val="START HERE"/>
      <sheetName val="Info"/>
      <sheetName val="Input"/>
      <sheetName val="Traffic"/>
      <sheetName val="Space"/>
      <sheetName val="Amortization"/>
      <sheetName val="Opex "/>
      <sheetName val="Rates &amp; Charges Projections"/>
      <sheetName val="Current Year Rates"/>
      <sheetName val="CPE Calculation"/>
      <sheetName val="Current Year Support Exhibi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view="pageBreakPreview" zoomScaleNormal="100" zoomScaleSheetLayoutView="100" workbookViewId="0">
      <selection activeCell="A3" sqref="A3:I3"/>
    </sheetView>
  </sheetViews>
  <sheetFormatPr defaultRowHeight="16.5"/>
  <cols>
    <col min="1" max="1" width="69" style="10" customWidth="1"/>
    <col min="2" max="2" width="8.85546875" style="10" bestFit="1" customWidth="1"/>
    <col min="3" max="3" width="17" style="10" customWidth="1"/>
    <col min="4" max="16384" width="9.140625" style="5"/>
  </cols>
  <sheetData>
    <row r="1" spans="1:7" s="1" customFormat="1">
      <c r="A1" s="6" t="s">
        <v>0</v>
      </c>
      <c r="B1" s="2"/>
      <c r="C1" s="2"/>
      <c r="D1" s="4"/>
      <c r="E1" s="2"/>
      <c r="F1" s="2"/>
      <c r="G1" s="2"/>
    </row>
    <row r="2" spans="1:7">
      <c r="A2" s="7" t="s">
        <v>1</v>
      </c>
      <c r="B2" s="7"/>
      <c r="C2" s="7"/>
    </row>
    <row r="3" spans="1:7">
      <c r="A3" s="8" t="s">
        <v>2</v>
      </c>
      <c r="B3" s="8"/>
      <c r="C3" s="8"/>
    </row>
    <row r="4" spans="1:7">
      <c r="A4" s="7"/>
      <c r="B4" s="9"/>
      <c r="C4" s="9"/>
    </row>
    <row r="5" spans="1:7">
      <c r="C5" s="11" t="s">
        <v>3</v>
      </c>
    </row>
    <row r="6" spans="1:7" ht="18.75">
      <c r="C6" s="41" t="s">
        <v>4</v>
      </c>
    </row>
    <row r="7" spans="1:7">
      <c r="A7" s="13" t="s">
        <v>5</v>
      </c>
      <c r="C7" s="12"/>
    </row>
    <row r="8" spans="1:7">
      <c r="A8" s="14" t="s">
        <v>6</v>
      </c>
      <c r="B8" s="15"/>
      <c r="C8" s="16" t="e">
        <f>#REF!</f>
        <v>#REF!</v>
      </c>
    </row>
    <row r="9" spans="1:7">
      <c r="A9" s="14" t="s">
        <v>7</v>
      </c>
      <c r="B9" s="15"/>
      <c r="C9" s="17" t="e">
        <f>#REF!</f>
        <v>#REF!</v>
      </c>
    </row>
    <row r="10" spans="1:7">
      <c r="A10" s="14" t="s">
        <v>8</v>
      </c>
      <c r="B10" s="15"/>
      <c r="C10" s="17" t="e">
        <f>#REF!</f>
        <v>#REF!</v>
      </c>
    </row>
    <row r="11" spans="1:7" ht="18.75">
      <c r="A11" s="14" t="s">
        <v>9</v>
      </c>
      <c r="B11" s="15"/>
      <c r="C11" s="18">
        <v>12286289</v>
      </c>
    </row>
    <row r="12" spans="1:7">
      <c r="A12" s="19" t="s">
        <v>10</v>
      </c>
      <c r="B12" s="20" t="s">
        <v>11</v>
      </c>
      <c r="C12" s="16" t="e">
        <f>SUM(C8:C11)</f>
        <v>#REF!</v>
      </c>
    </row>
    <row r="13" spans="1:7">
      <c r="B13" s="21"/>
      <c r="C13" s="17"/>
    </row>
    <row r="14" spans="1:7">
      <c r="A14" s="13" t="s">
        <v>12</v>
      </c>
      <c r="B14" s="21"/>
      <c r="C14" s="17"/>
    </row>
    <row r="15" spans="1:7">
      <c r="A15" s="14" t="s">
        <v>13</v>
      </c>
      <c r="B15" s="22"/>
      <c r="C15" s="16">
        <v>1657082</v>
      </c>
    </row>
    <row r="16" spans="1:7" ht="18.75">
      <c r="A16" s="14" t="s">
        <v>14</v>
      </c>
      <c r="B16" s="20"/>
      <c r="C16" s="18">
        <v>1202117</v>
      </c>
    </row>
    <row r="17" spans="1:3" ht="18.75">
      <c r="A17" s="19" t="s">
        <v>15</v>
      </c>
      <c r="B17" s="20" t="s">
        <v>16</v>
      </c>
      <c r="C17" s="23">
        <f>C15+C16</f>
        <v>2859199</v>
      </c>
    </row>
    <row r="18" spans="1:3">
      <c r="A18" s="24"/>
      <c r="B18" s="20"/>
      <c r="C18" s="17"/>
    </row>
    <row r="19" spans="1:3" ht="18.75">
      <c r="A19" s="19" t="s">
        <v>17</v>
      </c>
      <c r="B19" s="25" t="s">
        <v>18</v>
      </c>
      <c r="C19" s="26" t="e">
        <f>C12-C17</f>
        <v>#REF!</v>
      </c>
    </row>
    <row r="20" spans="1:3">
      <c r="B20" s="27"/>
    </row>
    <row r="21" spans="1:3">
      <c r="A21" s="24" t="s">
        <v>19</v>
      </c>
      <c r="B21" s="27"/>
      <c r="C21" s="17">
        <f>0.93*C23</f>
        <v>12583318.5</v>
      </c>
    </row>
    <row r="22" spans="1:3" ht="18.75">
      <c r="A22" s="24" t="s">
        <v>20</v>
      </c>
      <c r="B22" s="27"/>
      <c r="C22" s="18">
        <f>C23-C21</f>
        <v>947131.5</v>
      </c>
    </row>
    <row r="23" spans="1:3">
      <c r="A23" s="28" t="s">
        <v>21</v>
      </c>
      <c r="B23" s="20" t="s">
        <v>22</v>
      </c>
      <c r="C23" s="17">
        <v>13530450</v>
      </c>
    </row>
    <row r="24" spans="1:3">
      <c r="B24" s="13"/>
    </row>
    <row r="25" spans="1:3">
      <c r="A25" s="28" t="s">
        <v>23</v>
      </c>
      <c r="B25" s="11" t="s">
        <v>24</v>
      </c>
      <c r="C25" s="29" t="e">
        <f>C19/C23</f>
        <v>#REF!</v>
      </c>
    </row>
    <row r="26" spans="1:3">
      <c r="A26" s="57"/>
      <c r="C26" s="31"/>
    </row>
    <row r="27" spans="1:3">
      <c r="A27" s="10" t="s">
        <v>25</v>
      </c>
      <c r="C27" s="32"/>
    </row>
    <row r="28" spans="1:3">
      <c r="A28" s="30" t="s">
        <v>26</v>
      </c>
    </row>
    <row r="29" spans="1:3">
      <c r="A29" s="30" t="s">
        <v>27</v>
      </c>
    </row>
    <row r="30" spans="1:3">
      <c r="A30" s="30" t="s">
        <v>28</v>
      </c>
    </row>
    <row r="31" spans="1:3">
      <c r="A31" s="30"/>
      <c r="C31" s="31"/>
    </row>
    <row r="32" spans="1:3">
      <c r="C32" s="33"/>
    </row>
    <row r="33" spans="1:3">
      <c r="A33" s="30"/>
    </row>
    <row r="34" spans="1:3">
      <c r="A34" s="30"/>
    </row>
    <row r="35" spans="1:3">
      <c r="A35" s="30"/>
      <c r="C35" s="34"/>
    </row>
    <row r="38" spans="1:3">
      <c r="A38" s="30"/>
    </row>
    <row r="39" spans="1:3">
      <c r="A39" s="30"/>
    </row>
    <row r="40" spans="1:3">
      <c r="A40" s="30"/>
    </row>
  </sheetData>
  <phoneticPr fontId="4" type="noConversion"/>
  <printOptions horizontalCentered="1"/>
  <pageMargins left="0.5" right="0.5" top="0.5" bottom="0.25" header="0.5" footer="0.25"/>
  <pageSetup scale="7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8"/>
  <sheetViews>
    <sheetView view="pageBreakPreview" zoomScaleNormal="100" workbookViewId="0">
      <selection activeCell="A3" sqref="A3:I3"/>
    </sheetView>
  </sheetViews>
  <sheetFormatPr defaultRowHeight="16.5"/>
  <cols>
    <col min="1" max="1" width="64" style="10" bestFit="1" customWidth="1"/>
    <col min="2" max="2" width="8.85546875" style="39" bestFit="1" customWidth="1"/>
    <col min="3" max="3" width="15.85546875" style="10" customWidth="1"/>
    <col min="4" max="4" width="11.7109375" style="35" bestFit="1" customWidth="1"/>
    <col min="5" max="16384" width="9.140625" style="3"/>
  </cols>
  <sheetData>
    <row r="1" spans="1:8" s="1" customFormat="1">
      <c r="A1" s="8" t="s">
        <v>29</v>
      </c>
      <c r="B1" s="8"/>
      <c r="C1" s="8"/>
      <c r="D1" s="4"/>
      <c r="E1" s="4"/>
      <c r="F1" s="2"/>
      <c r="G1" s="2"/>
      <c r="H1" s="2"/>
    </row>
    <row r="2" spans="1:8">
      <c r="A2" s="8" t="s">
        <v>30</v>
      </c>
      <c r="B2" s="8"/>
      <c r="C2" s="8"/>
    </row>
    <row r="3" spans="1:8">
      <c r="A3" s="8" t="s">
        <v>2</v>
      </c>
      <c r="B3" s="8"/>
      <c r="C3" s="8"/>
    </row>
    <row r="4" spans="1:8">
      <c r="A4" s="7"/>
      <c r="B4" s="38"/>
      <c r="C4" s="9"/>
    </row>
    <row r="5" spans="1:8">
      <c r="C5" s="11" t="s">
        <v>3</v>
      </c>
    </row>
    <row r="6" spans="1:8" ht="18.75">
      <c r="C6" s="41" t="s">
        <v>4</v>
      </c>
    </row>
    <row r="7" spans="1:8">
      <c r="A7" s="13" t="s">
        <v>31</v>
      </c>
      <c r="C7" s="12"/>
    </row>
    <row r="8" spans="1:8">
      <c r="A8" s="14" t="s">
        <v>32</v>
      </c>
      <c r="B8" s="40"/>
      <c r="C8" s="16" t="e">
        <f>#REF!</f>
        <v>#REF!</v>
      </c>
    </row>
    <row r="9" spans="1:8">
      <c r="A9" s="14" t="s">
        <v>7</v>
      </c>
      <c r="B9" s="40"/>
      <c r="C9" s="17" t="e">
        <f>#REF!</f>
        <v>#REF!</v>
      </c>
    </row>
    <row r="10" spans="1:8">
      <c r="A10" s="14" t="s">
        <v>8</v>
      </c>
      <c r="B10" s="40"/>
      <c r="C10" s="17" t="e">
        <f>#REF!</f>
        <v>#REF!</v>
      </c>
    </row>
    <row r="11" spans="1:8" ht="18.75">
      <c r="A11" s="14" t="s">
        <v>9</v>
      </c>
      <c r="B11" s="40"/>
      <c r="C11" s="18">
        <v>1682285</v>
      </c>
    </row>
    <row r="12" spans="1:8">
      <c r="A12" s="19" t="s">
        <v>33</v>
      </c>
      <c r="B12" s="20" t="s">
        <v>11</v>
      </c>
      <c r="C12" s="16" t="e">
        <f>SUM(C8:C11)</f>
        <v>#REF!</v>
      </c>
    </row>
    <row r="13" spans="1:8">
      <c r="A13" s="13"/>
      <c r="C13" s="17"/>
    </row>
    <row r="14" spans="1:8" ht="18.75">
      <c r="A14" s="14" t="s">
        <v>34</v>
      </c>
      <c r="B14" s="20" t="s">
        <v>16</v>
      </c>
      <c r="C14" s="18" t="e">
        <f>0.04*C8</f>
        <v>#REF!</v>
      </c>
      <c r="D14" s="37"/>
    </row>
    <row r="15" spans="1:8">
      <c r="A15" s="19" t="s">
        <v>35</v>
      </c>
      <c r="B15" s="25" t="s">
        <v>18</v>
      </c>
      <c r="C15" s="16" t="e">
        <f>C12-C14</f>
        <v>#REF!</v>
      </c>
      <c r="D15" s="37"/>
    </row>
    <row r="16" spans="1:8">
      <c r="A16" s="14"/>
      <c r="B16" s="22"/>
      <c r="C16" s="17"/>
      <c r="D16" s="37"/>
    </row>
    <row r="17" spans="1:4" ht="18.75">
      <c r="A17" s="14" t="s">
        <v>36</v>
      </c>
      <c r="B17" s="20" t="s">
        <v>22</v>
      </c>
      <c r="C17" s="18">
        <v>66</v>
      </c>
    </row>
    <row r="18" spans="1:4">
      <c r="C18" s="17"/>
    </row>
    <row r="19" spans="1:4">
      <c r="A19" s="28" t="s">
        <v>37</v>
      </c>
      <c r="B19" s="11" t="s">
        <v>38</v>
      </c>
      <c r="C19" s="16" t="e">
        <f>C15/C17</f>
        <v>#REF!</v>
      </c>
    </row>
    <row r="20" spans="1:4">
      <c r="A20" s="28" t="s">
        <v>39</v>
      </c>
      <c r="B20" s="11" t="s">
        <v>40</v>
      </c>
      <c r="C20" s="16" t="e">
        <f>C19/12</f>
        <v>#REF!</v>
      </c>
    </row>
    <row r="21" spans="1:4">
      <c r="A21" s="56"/>
      <c r="B21" s="11"/>
      <c r="C21" s="31"/>
    </row>
    <row r="22" spans="1:4" s="5" customFormat="1">
      <c r="A22" s="10" t="s">
        <v>41</v>
      </c>
      <c r="B22" s="11"/>
      <c r="C22" s="10"/>
      <c r="D22" s="32"/>
    </row>
    <row r="23" spans="1:4" s="5" customFormat="1">
      <c r="A23" s="30" t="s">
        <v>42</v>
      </c>
      <c r="B23" s="20"/>
      <c r="C23" s="10"/>
      <c r="D23" s="10"/>
    </row>
    <row r="24" spans="1:4" s="5" customFormat="1">
      <c r="A24" s="30"/>
      <c r="B24" s="11"/>
      <c r="C24" s="10"/>
      <c r="D24" s="31"/>
    </row>
    <row r="25" spans="1:4" s="5" customFormat="1">
      <c r="A25" s="10"/>
      <c r="B25" s="39"/>
      <c r="C25" s="10"/>
      <c r="D25" s="33"/>
    </row>
    <row r="26" spans="1:4" s="5" customFormat="1">
      <c r="A26" s="30"/>
      <c r="B26" s="39"/>
      <c r="C26" s="10"/>
      <c r="D26" s="10"/>
    </row>
    <row r="27" spans="1:4" s="5" customFormat="1">
      <c r="A27" s="30"/>
      <c r="B27" s="39"/>
      <c r="C27" s="10"/>
      <c r="D27" s="10"/>
    </row>
    <row r="28" spans="1:4" s="5" customFormat="1">
      <c r="A28" s="30"/>
      <c r="B28" s="39"/>
      <c r="C28" s="10"/>
      <c r="D28" s="34"/>
    </row>
  </sheetData>
  <phoneticPr fontId="4" type="noConversion"/>
  <printOptions horizontalCentered="1"/>
  <pageMargins left="0.5" right="0.5" top="0.5" bottom="0.25" header="0.5" footer="0.25"/>
  <pageSetup scale="72" fitToHeight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9"/>
  <sheetViews>
    <sheetView view="pageBreakPreview" zoomScaleNormal="100" workbookViewId="0">
      <selection activeCell="A3" sqref="A3:I3"/>
    </sheetView>
  </sheetViews>
  <sheetFormatPr defaultRowHeight="16.5"/>
  <cols>
    <col min="1" max="1" width="97" style="10" bestFit="1" customWidth="1"/>
    <col min="2" max="2" width="9.28515625" style="10" bestFit="1" customWidth="1"/>
    <col min="3" max="3" width="14.85546875" style="10" bestFit="1" customWidth="1"/>
    <col min="4" max="16384" width="9.140625" style="3"/>
  </cols>
  <sheetData>
    <row r="1" spans="1:8" s="1" customFormat="1" ht="18">
      <c r="A1" s="8" t="s">
        <v>43</v>
      </c>
      <c r="B1" s="8"/>
      <c r="C1" s="8"/>
      <c r="D1" s="43"/>
      <c r="E1" s="36"/>
      <c r="F1" s="36"/>
      <c r="G1" s="4"/>
      <c r="H1" s="2"/>
    </row>
    <row r="2" spans="1:8">
      <c r="A2" s="7" t="s">
        <v>44</v>
      </c>
      <c r="B2" s="7"/>
      <c r="C2" s="7"/>
    </row>
    <row r="3" spans="1:8">
      <c r="A3" s="8" t="s">
        <v>2</v>
      </c>
      <c r="B3" s="8"/>
      <c r="C3" s="8"/>
    </row>
    <row r="4" spans="1:8">
      <c r="A4" s="7"/>
      <c r="B4" s="9"/>
      <c r="C4" s="9"/>
    </row>
    <row r="5" spans="1:8">
      <c r="A5" s="44"/>
      <c r="B5" s="44"/>
      <c r="C5" s="11" t="s">
        <v>3</v>
      </c>
    </row>
    <row r="6" spans="1:8" ht="18.75">
      <c r="C6" s="41" t="s">
        <v>4</v>
      </c>
    </row>
    <row r="7" spans="1:8">
      <c r="A7" s="45" t="s">
        <v>45</v>
      </c>
      <c r="B7" s="45"/>
      <c r="C7" s="17">
        <v>54045</v>
      </c>
    </row>
    <row r="8" spans="1:8">
      <c r="A8" s="45" t="s">
        <v>46</v>
      </c>
      <c r="B8" s="45"/>
      <c r="C8" s="46" t="e">
        <f>#REF!</f>
        <v>#REF!</v>
      </c>
    </row>
    <row r="9" spans="1:8">
      <c r="A9" s="54" t="s">
        <v>47</v>
      </c>
      <c r="B9" s="47"/>
      <c r="C9" s="16" t="e">
        <f>C7*C8</f>
        <v>#REF!</v>
      </c>
    </row>
    <row r="10" spans="1:8">
      <c r="A10" s="54"/>
      <c r="B10" s="47"/>
      <c r="C10" s="16"/>
    </row>
    <row r="11" spans="1:8">
      <c r="A11" s="45" t="s">
        <v>48</v>
      </c>
      <c r="B11" s="47"/>
      <c r="C11" s="17">
        <v>49086</v>
      </c>
    </row>
    <row r="12" spans="1:8">
      <c r="A12" s="45" t="s">
        <v>46</v>
      </c>
      <c r="B12" s="47"/>
      <c r="C12" s="46" t="e">
        <f>#REF!</f>
        <v>#REF!</v>
      </c>
    </row>
    <row r="13" spans="1:8">
      <c r="A13" s="54" t="s">
        <v>49</v>
      </c>
      <c r="B13" s="47"/>
      <c r="C13" s="16" t="e">
        <f>C11*C12</f>
        <v>#REF!</v>
      </c>
    </row>
    <row r="14" spans="1:8">
      <c r="A14" s="54"/>
      <c r="B14" s="47"/>
      <c r="C14" s="16"/>
    </row>
    <row r="15" spans="1:8" ht="18.75">
      <c r="A15" s="45" t="s">
        <v>50</v>
      </c>
      <c r="B15" s="48"/>
      <c r="C15" s="18">
        <v>421971</v>
      </c>
    </row>
    <row r="16" spans="1:8">
      <c r="A16" s="55" t="s">
        <v>51</v>
      </c>
      <c r="B16" s="58" t="s">
        <v>11</v>
      </c>
      <c r="C16" s="16" t="e">
        <f>C15+C13+C9</f>
        <v>#REF!</v>
      </c>
    </row>
    <row r="17" spans="1:4">
      <c r="A17" s="50"/>
      <c r="B17" s="50"/>
      <c r="C17" s="17"/>
    </row>
    <row r="18" spans="1:4">
      <c r="A18" s="49"/>
      <c r="B18" s="49"/>
      <c r="C18" s="17"/>
    </row>
    <row r="19" spans="1:4">
      <c r="A19" s="45" t="s">
        <v>52</v>
      </c>
      <c r="B19" s="58" t="s">
        <v>53</v>
      </c>
      <c r="C19" s="16" t="e">
        <f>0.8*C16</f>
        <v>#REF!</v>
      </c>
    </row>
    <row r="20" spans="1:4" ht="18.75">
      <c r="A20" s="45" t="s">
        <v>54</v>
      </c>
      <c r="B20" s="51"/>
      <c r="C20" s="18">
        <v>7799218</v>
      </c>
    </row>
    <row r="21" spans="1:4">
      <c r="A21" s="55" t="s">
        <v>55</v>
      </c>
      <c r="B21" s="52"/>
      <c r="C21" s="29" t="e">
        <f>C19/C20</f>
        <v>#REF!</v>
      </c>
    </row>
    <row r="22" spans="1:4">
      <c r="A22" s="48"/>
      <c r="B22" s="51"/>
      <c r="C22" s="17"/>
    </row>
    <row r="23" spans="1:4">
      <c r="A23" s="24" t="s">
        <v>56</v>
      </c>
      <c r="B23" s="58" t="s">
        <v>57</v>
      </c>
      <c r="C23" s="16" t="e">
        <f>0.2*C16</f>
        <v>#REF!</v>
      </c>
    </row>
    <row r="24" spans="1:4" ht="18.75">
      <c r="A24" s="24" t="s">
        <v>58</v>
      </c>
      <c r="B24" s="53"/>
      <c r="C24" s="18">
        <v>20</v>
      </c>
    </row>
    <row r="25" spans="1:4">
      <c r="A25" s="28" t="s">
        <v>59</v>
      </c>
      <c r="B25" s="42"/>
      <c r="C25" s="16" t="e">
        <f>C23/C24</f>
        <v>#REF!</v>
      </c>
    </row>
    <row r="26" spans="1:4">
      <c r="A26" s="24"/>
      <c r="B26" s="24"/>
    </row>
    <row r="27" spans="1:4" s="5" customFormat="1">
      <c r="A27" s="10"/>
      <c r="B27" s="39"/>
      <c r="C27" s="10"/>
      <c r="D27" s="33"/>
    </row>
    <row r="28" spans="1:4" s="5" customFormat="1">
      <c r="A28" s="30"/>
      <c r="B28" s="39"/>
      <c r="C28" s="10"/>
      <c r="D28" s="10"/>
    </row>
    <row r="29" spans="1:4" s="5" customFormat="1">
      <c r="A29" s="30"/>
      <c r="B29" s="39"/>
      <c r="C29" s="10"/>
      <c r="D29" s="10"/>
    </row>
  </sheetData>
  <phoneticPr fontId="4" type="noConversion"/>
  <printOptions horizontalCentered="1"/>
  <pageMargins left="0.5" right="0.5" top="0.5" bottom="0.25" header="0.5" footer="0.25"/>
  <pageSetup scale="72" fitToHeight="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00"/>
  <sheetViews>
    <sheetView tabSelected="1" view="pageLayout" topLeftCell="A6" zoomScaleNormal="100" zoomScaleSheetLayoutView="100" workbookViewId="0">
      <selection activeCell="I6" sqref="I6"/>
    </sheetView>
  </sheetViews>
  <sheetFormatPr defaultRowHeight="14.25"/>
  <cols>
    <col min="1" max="1" width="3.7109375" style="60" customWidth="1"/>
    <col min="2" max="2" width="47" style="59" customWidth="1"/>
    <col min="3" max="9" width="20.140625" style="60" customWidth="1"/>
    <col min="10" max="10" width="1.140625" style="59" customWidth="1"/>
    <col min="11" max="11" width="0" style="59" hidden="1" customWidth="1"/>
    <col min="12" max="16384" width="9.140625" style="59"/>
  </cols>
  <sheetData>
    <row r="1" spans="1:11" ht="22.5" hidden="1">
      <c r="A1" s="107" t="s">
        <v>60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1" ht="18.75" hidden="1">
      <c r="A2" s="108" t="s">
        <v>61</v>
      </c>
      <c r="B2" s="108"/>
      <c r="C2" s="108"/>
      <c r="D2" s="108"/>
      <c r="E2" s="108"/>
      <c r="F2" s="108"/>
      <c r="G2" s="108"/>
      <c r="H2" s="108"/>
      <c r="I2" s="108"/>
      <c r="J2" s="108"/>
    </row>
    <row r="3" spans="1:11" ht="18.75" hidden="1">
      <c r="A3" s="109" t="s">
        <v>62</v>
      </c>
      <c r="B3" s="109"/>
      <c r="C3" s="109"/>
      <c r="D3" s="109"/>
      <c r="E3" s="109"/>
      <c r="F3" s="109"/>
      <c r="G3" s="109"/>
      <c r="H3" s="109"/>
      <c r="I3" s="109"/>
      <c r="J3" s="109"/>
    </row>
    <row r="4" spans="1:11" hidden="1"/>
    <row r="5" spans="1:11" ht="15" hidden="1">
      <c r="C5" s="61"/>
      <c r="D5" s="61"/>
      <c r="E5" s="61"/>
      <c r="F5" s="61"/>
      <c r="G5" s="110"/>
      <c r="H5" s="110"/>
      <c r="I5" s="103"/>
    </row>
    <row r="6" spans="1:11" ht="53.25" customHeight="1">
      <c r="A6" s="62"/>
      <c r="C6" s="63" t="s">
        <v>63</v>
      </c>
      <c r="D6" s="63" t="s">
        <v>64</v>
      </c>
      <c r="E6" s="63" t="s">
        <v>65</v>
      </c>
      <c r="F6" s="63" t="s">
        <v>66</v>
      </c>
      <c r="G6" s="63" t="s">
        <v>67</v>
      </c>
      <c r="H6" s="81" t="s">
        <v>68</v>
      </c>
      <c r="I6" s="99" t="s">
        <v>69</v>
      </c>
    </row>
    <row r="7" spans="1:11" ht="16.5">
      <c r="A7" s="64">
        <v>1</v>
      </c>
      <c r="B7" s="65" t="s">
        <v>70</v>
      </c>
      <c r="C7" s="66"/>
      <c r="D7" s="66"/>
      <c r="E7" s="66"/>
      <c r="F7" s="66"/>
      <c r="G7" s="66"/>
      <c r="H7" s="66"/>
      <c r="I7" s="66"/>
      <c r="K7" s="100" t="s">
        <v>71</v>
      </c>
    </row>
    <row r="8" spans="1:11" ht="16.5">
      <c r="B8" s="67" t="s">
        <v>72</v>
      </c>
      <c r="C8" s="62" t="s">
        <v>73</v>
      </c>
      <c r="D8" s="62" t="s">
        <v>74</v>
      </c>
      <c r="E8" s="94" t="s">
        <v>75</v>
      </c>
      <c r="F8" s="62" t="s">
        <v>73</v>
      </c>
      <c r="G8" s="62" t="s">
        <v>76</v>
      </c>
      <c r="H8" s="62" t="s">
        <v>75</v>
      </c>
      <c r="I8" s="62" t="s">
        <v>77</v>
      </c>
      <c r="K8" s="59" t="s">
        <v>78</v>
      </c>
    </row>
    <row r="9" spans="1:11" ht="16.5">
      <c r="B9" s="68" t="s">
        <v>79</v>
      </c>
      <c r="C9" s="64" t="s">
        <v>73</v>
      </c>
      <c r="D9" s="64" t="s">
        <v>74</v>
      </c>
      <c r="E9" s="95" t="s">
        <v>75</v>
      </c>
      <c r="F9" s="64" t="s">
        <v>73</v>
      </c>
      <c r="G9" s="64" t="s">
        <v>76</v>
      </c>
      <c r="H9" s="64" t="s">
        <v>75</v>
      </c>
      <c r="I9" s="64" t="s">
        <v>77</v>
      </c>
    </row>
    <row r="10" spans="1:11" ht="16.5">
      <c r="B10" s="67" t="s">
        <v>80</v>
      </c>
      <c r="C10" s="62" t="s">
        <v>73</v>
      </c>
      <c r="D10" s="62" t="s">
        <v>74</v>
      </c>
      <c r="E10" s="94" t="s">
        <v>75</v>
      </c>
      <c r="F10" s="62" t="s">
        <v>73</v>
      </c>
      <c r="G10" s="62" t="s">
        <v>76</v>
      </c>
      <c r="H10" s="62" t="s">
        <v>77</v>
      </c>
      <c r="I10" s="62" t="s">
        <v>77</v>
      </c>
    </row>
    <row r="11" spans="1:11" ht="16.5">
      <c r="B11" s="68" t="s">
        <v>81</v>
      </c>
      <c r="C11" s="64" t="s">
        <v>73</v>
      </c>
      <c r="D11" s="64" t="s">
        <v>74</v>
      </c>
      <c r="E11" s="95" t="s">
        <v>75</v>
      </c>
      <c r="F11" s="64" t="s">
        <v>73</v>
      </c>
      <c r="G11" s="64" t="s">
        <v>76</v>
      </c>
      <c r="H11" s="64" t="s">
        <v>75</v>
      </c>
      <c r="I11" s="64" t="s">
        <v>77</v>
      </c>
    </row>
    <row r="12" spans="1:11" ht="16.5">
      <c r="A12" s="62"/>
      <c r="B12" s="83"/>
      <c r="C12" s="84"/>
      <c r="D12" s="84"/>
      <c r="E12" s="84"/>
      <c r="F12" s="84"/>
      <c r="G12" s="84"/>
      <c r="H12" s="84"/>
      <c r="I12" s="84"/>
    </row>
    <row r="13" spans="1:11" ht="16.5">
      <c r="A13" s="64">
        <v>2</v>
      </c>
      <c r="B13" s="68" t="s">
        <v>82</v>
      </c>
      <c r="C13" s="66"/>
      <c r="D13" s="66"/>
      <c r="E13" s="66"/>
      <c r="F13" s="66"/>
      <c r="G13" s="66"/>
      <c r="H13" s="66"/>
      <c r="I13" s="66"/>
    </row>
    <row r="14" spans="1:11" ht="16.5">
      <c r="B14" s="67" t="s">
        <v>83</v>
      </c>
      <c r="C14" s="62" t="s">
        <v>73</v>
      </c>
      <c r="D14" s="62" t="s">
        <v>74</v>
      </c>
      <c r="E14" s="62" t="s">
        <v>73</v>
      </c>
      <c r="F14" s="62" t="s">
        <v>73</v>
      </c>
      <c r="G14" s="62" t="s">
        <v>76</v>
      </c>
      <c r="H14" s="62" t="s">
        <v>75</v>
      </c>
      <c r="I14" s="62" t="s">
        <v>77</v>
      </c>
    </row>
    <row r="15" spans="1:11" ht="16.5">
      <c r="B15" s="68" t="s">
        <v>84</v>
      </c>
      <c r="C15" s="64" t="s">
        <v>73</v>
      </c>
      <c r="D15" s="64" t="s">
        <v>74</v>
      </c>
      <c r="E15" s="64" t="s">
        <v>73</v>
      </c>
      <c r="F15" s="64" t="s">
        <v>73</v>
      </c>
      <c r="G15" s="64" t="s">
        <v>76</v>
      </c>
      <c r="H15" s="64" t="s">
        <v>75</v>
      </c>
      <c r="I15" s="64" t="s">
        <v>77</v>
      </c>
    </row>
    <row r="16" spans="1:11" ht="16.5">
      <c r="A16" s="62"/>
    </row>
    <row r="17" spans="1:9" ht="16.5">
      <c r="A17" s="64">
        <v>3</v>
      </c>
      <c r="B17" s="68" t="s">
        <v>85</v>
      </c>
      <c r="C17" s="66"/>
      <c r="D17" s="66"/>
      <c r="E17" s="66"/>
      <c r="F17" s="66"/>
      <c r="G17" s="66"/>
      <c r="H17" s="66"/>
      <c r="I17" s="66"/>
    </row>
    <row r="18" spans="1:9" ht="16.5">
      <c r="B18" s="67" t="s">
        <v>83</v>
      </c>
      <c r="C18" s="62" t="s">
        <v>73</v>
      </c>
      <c r="D18" s="62" t="s">
        <v>74</v>
      </c>
      <c r="E18" s="62" t="s">
        <v>73</v>
      </c>
      <c r="F18" s="62" t="s">
        <v>73</v>
      </c>
      <c r="G18" s="62" t="s">
        <v>76</v>
      </c>
      <c r="H18" s="62" t="s">
        <v>75</v>
      </c>
      <c r="I18" s="62" t="s">
        <v>77</v>
      </c>
    </row>
    <row r="19" spans="1:9" ht="16.5">
      <c r="B19" s="68" t="s">
        <v>86</v>
      </c>
      <c r="C19" s="64" t="s">
        <v>73</v>
      </c>
      <c r="D19" s="64" t="s">
        <v>74</v>
      </c>
      <c r="E19" s="64" t="s">
        <v>73</v>
      </c>
      <c r="F19" s="64" t="s">
        <v>73</v>
      </c>
      <c r="G19" s="64" t="s">
        <v>76</v>
      </c>
      <c r="H19" s="64" t="s">
        <v>75</v>
      </c>
      <c r="I19" s="64" t="s">
        <v>77</v>
      </c>
    </row>
    <row r="20" spans="1:9" s="91" customFormat="1" ht="16.5">
      <c r="A20" s="96"/>
      <c r="B20" s="90" t="s">
        <v>87</v>
      </c>
      <c r="C20" s="89" t="s">
        <v>73</v>
      </c>
      <c r="D20" s="89" t="s">
        <v>74</v>
      </c>
      <c r="E20" s="89" t="s">
        <v>73</v>
      </c>
      <c r="F20" s="89" t="s">
        <v>73</v>
      </c>
      <c r="G20" s="89" t="s">
        <v>76</v>
      </c>
      <c r="H20" s="89" t="s">
        <v>75</v>
      </c>
      <c r="I20" s="89" t="s">
        <v>77</v>
      </c>
    </row>
    <row r="21" spans="1:9" ht="16.5">
      <c r="A21" s="62"/>
      <c r="B21" s="97"/>
      <c r="C21" s="98"/>
      <c r="D21" s="98"/>
      <c r="E21" s="98"/>
      <c r="F21" s="98"/>
      <c r="G21" s="98"/>
      <c r="H21" s="98"/>
      <c r="I21" s="98"/>
    </row>
    <row r="22" spans="1:9" ht="16.5">
      <c r="A22" s="62"/>
    </row>
    <row r="23" spans="1:9" ht="16.5">
      <c r="A23" s="64">
        <v>4</v>
      </c>
      <c r="B23" s="68" t="s">
        <v>88</v>
      </c>
      <c r="C23" s="66"/>
      <c r="D23" s="66"/>
      <c r="E23" s="66"/>
      <c r="F23" s="66"/>
      <c r="G23" s="66"/>
      <c r="H23" s="66"/>
      <c r="I23" s="66"/>
    </row>
    <row r="24" spans="1:9" ht="16.5">
      <c r="B24" s="67" t="s">
        <v>89</v>
      </c>
      <c r="C24" s="62" t="s">
        <v>77</v>
      </c>
      <c r="D24" s="62" t="s">
        <v>77</v>
      </c>
      <c r="E24" s="62" t="s">
        <v>77</v>
      </c>
      <c r="F24" s="62" t="s">
        <v>77</v>
      </c>
      <c r="G24" s="62" t="s">
        <v>76</v>
      </c>
      <c r="H24" s="62" t="s">
        <v>77</v>
      </c>
      <c r="I24" s="62" t="s">
        <v>77</v>
      </c>
    </row>
    <row r="25" spans="1:9" ht="16.5">
      <c r="B25" s="68" t="s">
        <v>90</v>
      </c>
      <c r="C25" s="64" t="s">
        <v>77</v>
      </c>
      <c r="D25" s="64" t="s">
        <v>77</v>
      </c>
      <c r="E25" s="64" t="s">
        <v>77</v>
      </c>
      <c r="F25" s="64" t="s">
        <v>77</v>
      </c>
      <c r="G25" s="64" t="s">
        <v>76</v>
      </c>
      <c r="H25" s="64" t="s">
        <v>75</v>
      </c>
      <c r="I25" s="64" t="s">
        <v>77</v>
      </c>
    </row>
    <row r="26" spans="1:9" ht="16.5">
      <c r="B26" s="67" t="s">
        <v>91</v>
      </c>
      <c r="C26" s="62" t="s">
        <v>77</v>
      </c>
      <c r="D26" s="62" t="s">
        <v>77</v>
      </c>
      <c r="E26" s="62" t="s">
        <v>77</v>
      </c>
      <c r="F26" s="62" t="s">
        <v>77</v>
      </c>
      <c r="G26" s="62" t="s">
        <v>76</v>
      </c>
      <c r="H26" s="62" t="s">
        <v>77</v>
      </c>
      <c r="I26" s="62" t="s">
        <v>77</v>
      </c>
    </row>
    <row r="27" spans="1:9" ht="16.5">
      <c r="B27" s="68" t="s">
        <v>92</v>
      </c>
      <c r="C27" s="64" t="s">
        <v>77</v>
      </c>
      <c r="D27" s="64" t="s">
        <v>77</v>
      </c>
      <c r="E27" s="64" t="s">
        <v>77</v>
      </c>
      <c r="F27" s="64" t="s">
        <v>77</v>
      </c>
      <c r="G27" s="64" t="s">
        <v>76</v>
      </c>
      <c r="H27" s="64" t="s">
        <v>75</v>
      </c>
      <c r="I27" s="64" t="s">
        <v>77</v>
      </c>
    </row>
    <row r="28" spans="1:9" ht="16.5">
      <c r="B28" s="67" t="s">
        <v>93</v>
      </c>
      <c r="C28" s="62" t="s">
        <v>77</v>
      </c>
      <c r="D28" s="62" t="s">
        <v>77</v>
      </c>
      <c r="E28" s="62" t="s">
        <v>77</v>
      </c>
      <c r="F28" s="62" t="s">
        <v>77</v>
      </c>
      <c r="G28" s="62" t="s">
        <v>76</v>
      </c>
      <c r="H28" s="62" t="s">
        <v>75</v>
      </c>
      <c r="I28" s="62" t="s">
        <v>77</v>
      </c>
    </row>
    <row r="29" spans="1:9" ht="16.5">
      <c r="B29" s="68"/>
      <c r="C29" s="64"/>
      <c r="D29" s="64"/>
      <c r="E29" s="64"/>
      <c r="F29" s="64"/>
      <c r="G29" s="64"/>
      <c r="H29" s="64"/>
      <c r="I29" s="64"/>
    </row>
    <row r="30" spans="1:9" ht="16.5">
      <c r="B30" s="67" t="s">
        <v>94</v>
      </c>
      <c r="C30" s="62"/>
      <c r="D30" s="62"/>
      <c r="E30" s="62"/>
      <c r="F30" s="62"/>
      <c r="G30" s="62"/>
      <c r="H30" s="62"/>
      <c r="I30" s="62"/>
    </row>
    <row r="31" spans="1:9" ht="16.5">
      <c r="A31" s="66">
        <v>5</v>
      </c>
      <c r="B31" s="68" t="s">
        <v>95</v>
      </c>
      <c r="C31" s="64"/>
      <c r="D31" s="64"/>
      <c r="E31" s="64"/>
      <c r="F31" s="64"/>
      <c r="G31" s="64"/>
      <c r="H31" s="64"/>
      <c r="I31" s="64"/>
    </row>
    <row r="32" spans="1:9" ht="16.5">
      <c r="B32" s="67" t="s">
        <v>96</v>
      </c>
      <c r="C32" s="62" t="s">
        <v>77</v>
      </c>
      <c r="D32" s="62" t="s">
        <v>77</v>
      </c>
      <c r="E32" s="62" t="s">
        <v>77</v>
      </c>
      <c r="F32" s="62" t="s">
        <v>77</v>
      </c>
      <c r="G32" s="62" t="s">
        <v>76</v>
      </c>
      <c r="H32" s="62" t="s">
        <v>75</v>
      </c>
      <c r="I32" s="62" t="s">
        <v>77</v>
      </c>
    </row>
    <row r="33" spans="1:9" ht="16.5">
      <c r="B33" s="68" t="s">
        <v>97</v>
      </c>
      <c r="C33" s="64" t="s">
        <v>77</v>
      </c>
      <c r="D33" s="64" t="s">
        <v>77</v>
      </c>
      <c r="E33" s="64" t="s">
        <v>77</v>
      </c>
      <c r="F33" s="64" t="s">
        <v>77</v>
      </c>
      <c r="G33" s="64" t="s">
        <v>76</v>
      </c>
      <c r="H33" s="64" t="s">
        <v>75</v>
      </c>
      <c r="I33" s="64" t="s">
        <v>77</v>
      </c>
    </row>
    <row r="34" spans="1:9" ht="16.5">
      <c r="B34" s="67" t="s">
        <v>98</v>
      </c>
      <c r="C34" s="62" t="s">
        <v>77</v>
      </c>
      <c r="D34" s="62" t="s">
        <v>77</v>
      </c>
      <c r="E34" s="62" t="s">
        <v>77</v>
      </c>
      <c r="F34" s="62" t="s">
        <v>77</v>
      </c>
      <c r="G34" s="62" t="s">
        <v>76</v>
      </c>
      <c r="H34" s="62" t="s">
        <v>75</v>
      </c>
      <c r="I34" s="62" t="s">
        <v>77</v>
      </c>
    </row>
    <row r="35" spans="1:9" ht="16.5">
      <c r="B35" s="68"/>
      <c r="C35" s="64"/>
      <c r="D35" s="64"/>
      <c r="E35" s="64"/>
      <c r="F35" s="64"/>
      <c r="G35" s="64"/>
      <c r="H35" s="64"/>
      <c r="I35" s="64"/>
    </row>
    <row r="36" spans="1:9" ht="16.5">
      <c r="B36" s="67"/>
      <c r="C36" s="62"/>
      <c r="D36" s="62"/>
      <c r="E36" s="62"/>
      <c r="F36" s="62"/>
      <c r="G36" s="62"/>
      <c r="H36" s="62"/>
      <c r="I36" s="62"/>
    </row>
    <row r="37" spans="1:9" ht="16.5">
      <c r="A37" s="66">
        <v>6</v>
      </c>
      <c r="B37" s="68" t="s">
        <v>99</v>
      </c>
      <c r="C37" s="64"/>
      <c r="D37" s="64"/>
      <c r="E37" s="64"/>
      <c r="F37" s="64"/>
      <c r="G37" s="64"/>
      <c r="H37" s="64"/>
      <c r="I37" s="64"/>
    </row>
    <row r="38" spans="1:9" ht="16.5">
      <c r="B38" s="67" t="s">
        <v>100</v>
      </c>
      <c r="C38" s="62" t="s">
        <v>73</v>
      </c>
      <c r="D38" s="62" t="s">
        <v>74</v>
      </c>
      <c r="E38" s="62" t="s">
        <v>73</v>
      </c>
      <c r="F38" s="62" t="s">
        <v>73</v>
      </c>
      <c r="G38" s="62" t="s">
        <v>76</v>
      </c>
      <c r="H38" s="62" t="s">
        <v>75</v>
      </c>
      <c r="I38" s="62" t="s">
        <v>77</v>
      </c>
    </row>
    <row r="39" spans="1:9" ht="16.5">
      <c r="B39" s="85" t="s">
        <v>101</v>
      </c>
      <c r="C39" s="64" t="s">
        <v>77</v>
      </c>
      <c r="D39" s="64" t="s">
        <v>74</v>
      </c>
      <c r="E39" s="64" t="s">
        <v>77</v>
      </c>
      <c r="F39" s="64" t="s">
        <v>77</v>
      </c>
      <c r="G39" s="64" t="s">
        <v>77</v>
      </c>
      <c r="H39" s="64" t="s">
        <v>77</v>
      </c>
      <c r="I39" s="64" t="s">
        <v>77</v>
      </c>
    </row>
    <row r="40" spans="1:9" ht="16.5">
      <c r="B40" s="67" t="s">
        <v>102</v>
      </c>
      <c r="C40" s="62" t="s">
        <v>77</v>
      </c>
      <c r="D40" s="62" t="s">
        <v>74</v>
      </c>
      <c r="E40" s="62" t="s">
        <v>77</v>
      </c>
      <c r="F40" s="62" t="s">
        <v>77</v>
      </c>
      <c r="G40" s="62" t="s">
        <v>76</v>
      </c>
      <c r="H40" s="62" t="s">
        <v>77</v>
      </c>
      <c r="I40" s="62" t="s">
        <v>77</v>
      </c>
    </row>
    <row r="41" spans="1:9" ht="16.5">
      <c r="B41" s="85" t="s">
        <v>103</v>
      </c>
      <c r="C41" s="64" t="s">
        <v>77</v>
      </c>
      <c r="D41" s="64" t="s">
        <v>73</v>
      </c>
      <c r="E41" s="64" t="s">
        <v>73</v>
      </c>
      <c r="F41" s="64" t="s">
        <v>73</v>
      </c>
      <c r="G41" s="64" t="s">
        <v>76</v>
      </c>
      <c r="H41" s="64" t="s">
        <v>77</v>
      </c>
      <c r="I41" s="64" t="s">
        <v>77</v>
      </c>
    </row>
    <row r="42" spans="1:9" ht="16.5">
      <c r="B42" s="67" t="s">
        <v>104</v>
      </c>
      <c r="C42" s="62" t="s">
        <v>77</v>
      </c>
      <c r="D42" s="62" t="s">
        <v>73</v>
      </c>
      <c r="E42" s="62" t="s">
        <v>73</v>
      </c>
      <c r="F42" s="62" t="s">
        <v>73</v>
      </c>
      <c r="G42" s="62" t="s">
        <v>76</v>
      </c>
      <c r="H42" s="62" t="s">
        <v>77</v>
      </c>
      <c r="I42" s="62" t="s">
        <v>77</v>
      </c>
    </row>
    <row r="43" spans="1:9" ht="16.5">
      <c r="B43" s="92" t="s">
        <v>105</v>
      </c>
      <c r="C43" s="93" t="s">
        <v>77</v>
      </c>
      <c r="D43" s="93" t="s">
        <v>75</v>
      </c>
      <c r="E43" s="93" t="s">
        <v>77</v>
      </c>
      <c r="F43" s="93" t="s">
        <v>77</v>
      </c>
      <c r="G43" s="93" t="s">
        <v>77</v>
      </c>
      <c r="H43" s="93" t="s">
        <v>77</v>
      </c>
      <c r="I43" s="93" t="s">
        <v>77</v>
      </c>
    </row>
    <row r="44" spans="1:9" ht="16.5">
      <c r="B44" s="90" t="s">
        <v>106</v>
      </c>
      <c r="C44" s="89" t="s">
        <v>73</v>
      </c>
      <c r="D44" s="89" t="s">
        <v>73</v>
      </c>
      <c r="E44" s="89" t="s">
        <v>73</v>
      </c>
      <c r="F44" s="89" t="s">
        <v>73</v>
      </c>
      <c r="G44" s="89" t="s">
        <v>76</v>
      </c>
      <c r="H44" s="89" t="s">
        <v>77</v>
      </c>
      <c r="I44" s="89" t="s">
        <v>77</v>
      </c>
    </row>
    <row r="45" spans="1:9" ht="16.5">
      <c r="B45" s="92" t="s">
        <v>107</v>
      </c>
      <c r="C45" s="93" t="s">
        <v>73</v>
      </c>
      <c r="D45" s="93" t="s">
        <v>73</v>
      </c>
      <c r="E45" s="93" t="s">
        <v>73</v>
      </c>
      <c r="F45" s="93" t="s">
        <v>73</v>
      </c>
      <c r="G45" s="93" t="s">
        <v>76</v>
      </c>
      <c r="H45" s="93" t="s">
        <v>77</v>
      </c>
      <c r="I45" s="93" t="s">
        <v>77</v>
      </c>
    </row>
    <row r="46" spans="1:9" ht="16.5">
      <c r="C46" s="62"/>
      <c r="D46" s="62"/>
      <c r="E46" s="62"/>
      <c r="F46" s="62"/>
      <c r="G46" s="62"/>
      <c r="H46" s="62"/>
      <c r="I46" s="62"/>
    </row>
    <row r="47" spans="1:9" ht="16.5">
      <c r="A47" s="86">
        <v>7</v>
      </c>
      <c r="B47" s="68" t="s">
        <v>108</v>
      </c>
      <c r="C47" s="64"/>
      <c r="D47" s="64"/>
      <c r="E47" s="64"/>
      <c r="F47" s="64"/>
      <c r="G47" s="64"/>
      <c r="H47" s="64"/>
      <c r="I47" s="64"/>
    </row>
    <row r="48" spans="1:9" ht="33">
      <c r="B48" s="82" t="s">
        <v>109</v>
      </c>
      <c r="C48" s="62" t="s">
        <v>77</v>
      </c>
      <c r="D48" s="62" t="s">
        <v>77</v>
      </c>
      <c r="E48" s="62" t="s">
        <v>77</v>
      </c>
      <c r="F48" s="62" t="s">
        <v>77</v>
      </c>
      <c r="G48" s="62" t="s">
        <v>76</v>
      </c>
      <c r="H48" s="62" t="s">
        <v>75</v>
      </c>
      <c r="I48" s="62" t="s">
        <v>77</v>
      </c>
    </row>
    <row r="49" spans="1:11" ht="16.5">
      <c r="B49" s="85" t="s">
        <v>110</v>
      </c>
      <c r="C49" s="64" t="s">
        <v>73</v>
      </c>
      <c r="D49" s="64" t="s">
        <v>74</v>
      </c>
      <c r="E49" s="64" t="s">
        <v>73</v>
      </c>
      <c r="F49" s="64" t="s">
        <v>73</v>
      </c>
      <c r="G49" s="64" t="s">
        <v>76</v>
      </c>
      <c r="H49" s="64" t="s">
        <v>75</v>
      </c>
      <c r="I49" s="64" t="s">
        <v>77</v>
      </c>
      <c r="K49" s="59" t="s">
        <v>111</v>
      </c>
    </row>
    <row r="50" spans="1:11" ht="16.5">
      <c r="B50" s="67" t="s">
        <v>112</v>
      </c>
      <c r="C50" s="62" t="s">
        <v>73</v>
      </c>
      <c r="D50" s="62" t="s">
        <v>74</v>
      </c>
      <c r="E50" s="62" t="s">
        <v>73</v>
      </c>
      <c r="F50" s="62" t="s">
        <v>73</v>
      </c>
      <c r="G50" s="62" t="s">
        <v>76</v>
      </c>
      <c r="H50" s="62" t="s">
        <v>75</v>
      </c>
      <c r="I50" s="62" t="s">
        <v>77</v>
      </c>
    </row>
    <row r="51" spans="1:11" ht="33">
      <c r="B51" s="87" t="s">
        <v>113</v>
      </c>
      <c r="C51" s="88" t="s">
        <v>73</v>
      </c>
      <c r="D51" s="88" t="s">
        <v>74</v>
      </c>
      <c r="E51" s="88" t="s">
        <v>73</v>
      </c>
      <c r="F51" s="88" t="s">
        <v>73</v>
      </c>
      <c r="G51" s="88" t="s">
        <v>114</v>
      </c>
      <c r="H51" s="88" t="s">
        <v>75</v>
      </c>
      <c r="I51" s="88" t="s">
        <v>77</v>
      </c>
    </row>
    <row r="52" spans="1:11" ht="16.5">
      <c r="B52" s="67"/>
      <c r="C52" s="62"/>
      <c r="D52" s="62"/>
      <c r="E52" s="62"/>
      <c r="F52" s="62"/>
      <c r="G52" s="62"/>
      <c r="H52" s="62"/>
      <c r="I52" s="62"/>
    </row>
    <row r="53" spans="1:11" ht="16.5">
      <c r="A53" s="64">
        <v>8</v>
      </c>
      <c r="B53" s="68" t="s">
        <v>115</v>
      </c>
      <c r="C53" s="66"/>
      <c r="D53" s="66"/>
      <c r="E53" s="66"/>
      <c r="F53" s="66"/>
      <c r="G53" s="66"/>
      <c r="H53" s="66"/>
      <c r="I53" s="66"/>
    </row>
    <row r="54" spans="1:11" ht="16.5">
      <c r="B54" s="67" t="s">
        <v>116</v>
      </c>
      <c r="C54" s="62" t="s">
        <v>75</v>
      </c>
      <c r="D54" s="62" t="s">
        <v>75</v>
      </c>
      <c r="E54" s="62" t="s">
        <v>75</v>
      </c>
      <c r="F54" s="62" t="s">
        <v>75</v>
      </c>
      <c r="G54" s="62" t="s">
        <v>75</v>
      </c>
      <c r="H54" s="62" t="s">
        <v>75</v>
      </c>
      <c r="I54" s="62" t="s">
        <v>77</v>
      </c>
    </row>
    <row r="55" spans="1:11" ht="16.5">
      <c r="B55" s="68" t="s">
        <v>117</v>
      </c>
      <c r="C55" s="64" t="s">
        <v>75</v>
      </c>
      <c r="D55" s="64" t="s">
        <v>75</v>
      </c>
      <c r="E55" s="64" t="s">
        <v>75</v>
      </c>
      <c r="F55" s="64" t="s">
        <v>75</v>
      </c>
      <c r="G55" s="64" t="s">
        <v>75</v>
      </c>
      <c r="H55" s="64" t="s">
        <v>75</v>
      </c>
      <c r="I55" s="64" t="s">
        <v>77</v>
      </c>
    </row>
    <row r="56" spans="1:11" ht="16.5">
      <c r="B56" s="67" t="s">
        <v>118</v>
      </c>
      <c r="C56" s="62" t="s">
        <v>73</v>
      </c>
      <c r="D56" s="62" t="s">
        <v>73</v>
      </c>
      <c r="E56" s="62" t="s">
        <v>73</v>
      </c>
      <c r="F56" s="62" t="s">
        <v>73</v>
      </c>
      <c r="G56" s="62" t="s">
        <v>76</v>
      </c>
      <c r="H56" s="62" t="s">
        <v>75</v>
      </c>
      <c r="I56" s="62" t="s">
        <v>77</v>
      </c>
    </row>
    <row r="57" spans="1:11" ht="16.5">
      <c r="B57" s="68" t="s">
        <v>119</v>
      </c>
      <c r="C57" s="64" t="s">
        <v>73</v>
      </c>
      <c r="D57" s="64" t="s">
        <v>74</v>
      </c>
      <c r="E57" s="64" t="s">
        <v>73</v>
      </c>
      <c r="F57" s="64" t="s">
        <v>73</v>
      </c>
      <c r="G57" s="64" t="s">
        <v>76</v>
      </c>
      <c r="H57" s="64" t="s">
        <v>75</v>
      </c>
      <c r="I57" s="64" t="s">
        <v>77</v>
      </c>
    </row>
    <row r="58" spans="1:11" ht="16.5">
      <c r="A58" s="62"/>
    </row>
    <row r="59" spans="1:11" ht="16.5">
      <c r="A59" s="64">
        <v>9</v>
      </c>
      <c r="B59" s="68" t="s">
        <v>120</v>
      </c>
      <c r="C59" s="66"/>
      <c r="D59" s="66"/>
      <c r="E59" s="66"/>
      <c r="F59" s="66"/>
      <c r="G59" s="66"/>
      <c r="H59" s="66"/>
      <c r="I59" s="66"/>
    </row>
    <row r="60" spans="1:11" ht="16.5">
      <c r="B60" s="67" t="s">
        <v>83</v>
      </c>
      <c r="C60" s="62" t="s">
        <v>75</v>
      </c>
      <c r="D60" s="62" t="s">
        <v>75</v>
      </c>
      <c r="E60" s="62" t="s">
        <v>75</v>
      </c>
      <c r="F60" s="62" t="s">
        <v>75</v>
      </c>
      <c r="G60" s="62" t="s">
        <v>75</v>
      </c>
      <c r="H60" s="62" t="s">
        <v>75</v>
      </c>
      <c r="I60" s="62" t="s">
        <v>77</v>
      </c>
    </row>
    <row r="61" spans="1:11" ht="16.5">
      <c r="B61" s="68" t="s">
        <v>86</v>
      </c>
      <c r="C61" s="64" t="s">
        <v>73</v>
      </c>
      <c r="D61" s="64" t="s">
        <v>74</v>
      </c>
      <c r="E61" s="64" t="s">
        <v>73</v>
      </c>
      <c r="F61" s="64" t="s">
        <v>73</v>
      </c>
      <c r="G61" s="64" t="s">
        <v>76</v>
      </c>
      <c r="H61" s="64" t="s">
        <v>75</v>
      </c>
      <c r="I61" s="64" t="s">
        <v>77</v>
      </c>
    </row>
    <row r="62" spans="1:11" ht="16.5">
      <c r="B62" s="67" t="s">
        <v>121</v>
      </c>
      <c r="C62" s="62" t="s">
        <v>73</v>
      </c>
      <c r="D62" s="62" t="s">
        <v>74</v>
      </c>
      <c r="E62" s="62" t="s">
        <v>73</v>
      </c>
      <c r="F62" s="62" t="s">
        <v>73</v>
      </c>
      <c r="G62" s="62" t="s">
        <v>76</v>
      </c>
      <c r="H62" s="62" t="s">
        <v>75</v>
      </c>
      <c r="I62" s="62" t="s">
        <v>77</v>
      </c>
    </row>
    <row r="63" spans="1:11" ht="16.5">
      <c r="B63" s="68" t="s">
        <v>122</v>
      </c>
      <c r="C63" s="64" t="s">
        <v>77</v>
      </c>
      <c r="D63" s="64" t="s">
        <v>77</v>
      </c>
      <c r="E63" s="64" t="s">
        <v>77</v>
      </c>
      <c r="F63" s="64" t="s">
        <v>77</v>
      </c>
      <c r="G63" s="64" t="s">
        <v>77</v>
      </c>
      <c r="H63" s="64" t="s">
        <v>77</v>
      </c>
      <c r="I63" s="64" t="s">
        <v>77</v>
      </c>
    </row>
    <row r="64" spans="1:11" ht="16.5">
      <c r="A64" s="62" t="s">
        <v>94</v>
      </c>
      <c r="B64" s="101"/>
      <c r="C64" s="102"/>
      <c r="D64" s="102"/>
      <c r="E64" s="102"/>
      <c r="F64" s="102"/>
      <c r="G64" s="102"/>
      <c r="H64" s="102"/>
      <c r="I64" s="102"/>
    </row>
    <row r="65" spans="1:9" ht="16.5">
      <c r="A65" s="64">
        <v>10</v>
      </c>
      <c r="B65" s="68" t="s">
        <v>123</v>
      </c>
      <c r="C65" s="64" t="s">
        <v>73</v>
      </c>
      <c r="D65" s="64" t="s">
        <v>74</v>
      </c>
      <c r="E65" s="64" t="s">
        <v>73</v>
      </c>
      <c r="F65" s="64" t="s">
        <v>73</v>
      </c>
      <c r="G65" s="64" t="s">
        <v>76</v>
      </c>
      <c r="H65" s="64" t="s">
        <v>75</v>
      </c>
      <c r="I65" s="64" t="s">
        <v>77</v>
      </c>
    </row>
    <row r="66" spans="1:9" s="91" customFormat="1" ht="16.5">
      <c r="A66" s="89"/>
      <c r="B66" s="90" t="s">
        <v>124</v>
      </c>
      <c r="C66" s="89" t="s">
        <v>73</v>
      </c>
      <c r="D66" s="89" t="s">
        <v>74</v>
      </c>
      <c r="E66" s="89" t="s">
        <v>73</v>
      </c>
      <c r="F66" s="89" t="s">
        <v>73</v>
      </c>
      <c r="G66" s="89" t="s">
        <v>76</v>
      </c>
      <c r="H66" s="89" t="s">
        <v>75</v>
      </c>
      <c r="I66" s="89" t="s">
        <v>77</v>
      </c>
    </row>
    <row r="67" spans="1:9" ht="16.5">
      <c r="A67" s="89"/>
      <c r="B67" s="68" t="s">
        <v>125</v>
      </c>
      <c r="C67" s="64" t="s">
        <v>77</v>
      </c>
      <c r="D67" s="64" t="s">
        <v>77</v>
      </c>
      <c r="E67" s="64" t="s">
        <v>77</v>
      </c>
      <c r="F67" s="64" t="s">
        <v>77</v>
      </c>
      <c r="G67" s="64" t="s">
        <v>77</v>
      </c>
      <c r="H67" s="64" t="s">
        <v>77</v>
      </c>
      <c r="I67" s="64" t="s">
        <v>75</v>
      </c>
    </row>
    <row r="68" spans="1:9" ht="16.5">
      <c r="A68" s="89"/>
      <c r="B68" s="90" t="s">
        <v>126</v>
      </c>
      <c r="C68" s="89" t="s">
        <v>77</v>
      </c>
      <c r="D68" s="89" t="s">
        <v>77</v>
      </c>
      <c r="E68" s="89" t="s">
        <v>77</v>
      </c>
      <c r="F68" s="89" t="s">
        <v>77</v>
      </c>
      <c r="G68" s="89" t="s">
        <v>77</v>
      </c>
      <c r="H68" s="89" t="s">
        <v>77</v>
      </c>
      <c r="I68" s="89" t="s">
        <v>73</v>
      </c>
    </row>
    <row r="69" spans="1:9" ht="16.5">
      <c r="A69" s="89"/>
      <c r="B69" s="68"/>
      <c r="C69" s="64"/>
      <c r="D69" s="64"/>
      <c r="E69" s="64"/>
      <c r="F69" s="64"/>
      <c r="G69" s="64"/>
      <c r="H69" s="64"/>
      <c r="I69" s="64"/>
    </row>
    <row r="70" spans="1:9" ht="16.5">
      <c r="A70" s="62"/>
    </row>
    <row r="71" spans="1:9" ht="16.5">
      <c r="A71" s="64">
        <v>11</v>
      </c>
      <c r="B71" s="68" t="s">
        <v>127</v>
      </c>
      <c r="C71" s="66"/>
      <c r="D71" s="66"/>
      <c r="E71" s="66"/>
      <c r="F71" s="66"/>
      <c r="G71" s="66"/>
      <c r="H71" s="66"/>
      <c r="I71" s="66"/>
    </row>
    <row r="72" spans="1:9" ht="16.5">
      <c r="B72" s="67" t="s">
        <v>128</v>
      </c>
      <c r="C72" s="62" t="s">
        <v>73</v>
      </c>
      <c r="D72" s="62" t="s">
        <v>74</v>
      </c>
      <c r="E72" s="62" t="s">
        <v>75</v>
      </c>
      <c r="F72" s="62" t="s">
        <v>77</v>
      </c>
      <c r="G72" s="62" t="s">
        <v>76</v>
      </c>
      <c r="H72" s="62" t="s">
        <v>77</v>
      </c>
      <c r="I72" s="62" t="s">
        <v>77</v>
      </c>
    </row>
    <row r="73" spans="1:9" ht="16.5">
      <c r="B73" s="68" t="s">
        <v>129</v>
      </c>
      <c r="C73" s="64" t="s">
        <v>73</v>
      </c>
      <c r="D73" s="64" t="s">
        <v>74</v>
      </c>
      <c r="E73" s="64" t="s">
        <v>73</v>
      </c>
      <c r="F73" s="64" t="s">
        <v>77</v>
      </c>
      <c r="G73" s="64" t="s">
        <v>76</v>
      </c>
      <c r="H73" s="64" t="s">
        <v>77</v>
      </c>
      <c r="I73" s="64" t="s">
        <v>77</v>
      </c>
    </row>
    <row r="74" spans="1:9" ht="16.5">
      <c r="A74" s="62"/>
    </row>
    <row r="75" spans="1:9" ht="16.5">
      <c r="A75" s="64">
        <v>12</v>
      </c>
      <c r="B75" s="68" t="s">
        <v>130</v>
      </c>
      <c r="C75" s="64" t="s">
        <v>77</v>
      </c>
      <c r="D75" s="69" t="s">
        <v>77</v>
      </c>
      <c r="E75" s="64" t="s">
        <v>77</v>
      </c>
      <c r="F75" s="64" t="s">
        <v>77</v>
      </c>
      <c r="G75" s="64" t="s">
        <v>76</v>
      </c>
      <c r="H75" s="64" t="s">
        <v>75</v>
      </c>
      <c r="I75" s="64" t="s">
        <v>77</v>
      </c>
    </row>
    <row r="76" spans="1:9" ht="16.5">
      <c r="A76" s="62"/>
      <c r="B76" s="67"/>
      <c r="C76" s="62"/>
      <c r="D76" s="70"/>
      <c r="E76" s="62"/>
      <c r="F76" s="62"/>
      <c r="G76" s="62"/>
      <c r="H76" s="62"/>
      <c r="I76" s="62"/>
    </row>
    <row r="77" spans="1:9" ht="16.5">
      <c r="A77" s="64">
        <v>13</v>
      </c>
      <c r="B77" s="68" t="s">
        <v>131</v>
      </c>
      <c r="C77" s="64"/>
      <c r="D77" s="69"/>
      <c r="E77" s="64"/>
      <c r="F77" s="64"/>
      <c r="G77" s="64"/>
      <c r="H77" s="64"/>
      <c r="I77" s="64"/>
    </row>
    <row r="78" spans="1:9" ht="16.5">
      <c r="A78" s="62"/>
      <c r="B78" s="67" t="s">
        <v>132</v>
      </c>
      <c r="C78" s="62" t="s">
        <v>73</v>
      </c>
      <c r="D78" s="70" t="s">
        <v>74</v>
      </c>
      <c r="E78" s="62" t="s">
        <v>73</v>
      </c>
      <c r="F78" s="62" t="s">
        <v>73</v>
      </c>
      <c r="G78" s="62" t="s">
        <v>76</v>
      </c>
      <c r="H78" s="62" t="s">
        <v>75</v>
      </c>
      <c r="I78" s="62" t="s">
        <v>77</v>
      </c>
    </row>
    <row r="79" spans="1:9" ht="14.25" customHeight="1">
      <c r="A79" s="62"/>
      <c r="B79" s="97" t="s">
        <v>133</v>
      </c>
      <c r="C79" s="98" t="s">
        <v>134</v>
      </c>
      <c r="D79" s="98" t="s">
        <v>135</v>
      </c>
      <c r="E79" s="98" t="s">
        <v>134</v>
      </c>
      <c r="F79" s="98" t="s">
        <v>134</v>
      </c>
      <c r="G79" s="98" t="s">
        <v>76</v>
      </c>
      <c r="H79" s="98" t="s">
        <v>75</v>
      </c>
      <c r="I79" s="98" t="s">
        <v>134</v>
      </c>
    </row>
    <row r="80" spans="1:9" ht="14.25" customHeight="1">
      <c r="A80" s="62"/>
    </row>
    <row r="81" spans="1:11" ht="16.5">
      <c r="A81" s="64">
        <v>14</v>
      </c>
      <c r="B81" s="68" t="s">
        <v>136</v>
      </c>
      <c r="C81" s="64"/>
      <c r="D81" s="64"/>
      <c r="E81" s="64"/>
      <c r="F81" s="64"/>
      <c r="G81" s="64"/>
      <c r="H81" s="64"/>
      <c r="I81" s="64"/>
      <c r="K81" s="105"/>
    </row>
    <row r="82" spans="1:11" ht="16.5">
      <c r="A82" s="62"/>
      <c r="B82" s="67" t="s">
        <v>137</v>
      </c>
      <c r="C82" s="62" t="s">
        <v>138</v>
      </c>
      <c r="D82" s="70"/>
      <c r="E82" s="62"/>
      <c r="F82" s="62"/>
      <c r="G82" s="62"/>
      <c r="H82" s="62"/>
      <c r="I82" s="62"/>
      <c r="K82" s="105"/>
    </row>
    <row r="83" spans="1:11" ht="14.25" customHeight="1">
      <c r="A83" s="62"/>
      <c r="B83" s="97" t="s">
        <v>139</v>
      </c>
      <c r="C83" s="98" t="s">
        <v>140</v>
      </c>
      <c r="D83" s="98"/>
      <c r="E83" s="98"/>
      <c r="F83" s="98"/>
      <c r="G83" s="98"/>
      <c r="H83" s="98"/>
      <c r="I83" s="98"/>
      <c r="K83" s="105"/>
    </row>
    <row r="84" spans="1:11" ht="16.5">
      <c r="A84" s="62"/>
      <c r="B84" s="67" t="s">
        <v>141</v>
      </c>
      <c r="C84" s="62" t="s">
        <v>142</v>
      </c>
      <c r="D84" s="70"/>
      <c r="E84" s="62"/>
      <c r="F84" s="62"/>
      <c r="G84" s="62"/>
      <c r="H84" s="62"/>
      <c r="I84" s="62"/>
      <c r="K84" s="105"/>
    </row>
    <row r="85" spans="1:11" ht="14.25" customHeight="1">
      <c r="A85" s="62"/>
      <c r="B85" s="97"/>
      <c r="C85" s="98"/>
      <c r="D85" s="98"/>
      <c r="E85" s="98"/>
      <c r="F85" s="98"/>
      <c r="G85" s="98"/>
      <c r="H85" s="98"/>
      <c r="I85" s="98"/>
      <c r="K85" s="105"/>
    </row>
    <row r="86" spans="1:11" ht="17.25" customHeight="1">
      <c r="A86" s="71" t="s">
        <v>143</v>
      </c>
      <c r="C86" s="111" t="s">
        <v>144</v>
      </c>
      <c r="D86" s="113"/>
      <c r="E86" s="113"/>
      <c r="F86" s="113"/>
      <c r="G86" s="113"/>
      <c r="H86" s="113"/>
      <c r="I86" s="104"/>
    </row>
    <row r="87" spans="1:11" ht="15">
      <c r="A87" s="111" t="s">
        <v>145</v>
      </c>
      <c r="B87" s="112"/>
      <c r="C87" s="112"/>
      <c r="D87" s="112"/>
      <c r="E87" s="112"/>
      <c r="F87" s="112"/>
      <c r="G87" s="112"/>
      <c r="H87" s="112"/>
      <c r="I87"/>
    </row>
    <row r="88" spans="1:11" ht="34.5" customHeight="1">
      <c r="A88" s="106" t="s">
        <v>146</v>
      </c>
      <c r="B88" s="106"/>
      <c r="C88" s="106"/>
      <c r="D88" s="106"/>
      <c r="E88" s="106"/>
      <c r="F88" s="106"/>
      <c r="G88" s="106"/>
      <c r="H88" s="106"/>
      <c r="I88" s="106"/>
      <c r="J88" s="106"/>
    </row>
    <row r="89" spans="1:11" ht="16.5">
      <c r="A89" s="72" t="s">
        <v>147</v>
      </c>
      <c r="B89" s="73"/>
      <c r="C89" s="74"/>
      <c r="D89" s="74"/>
      <c r="E89" s="74"/>
      <c r="F89" s="74"/>
      <c r="G89" s="74"/>
      <c r="H89" s="74"/>
      <c r="I89" s="74"/>
      <c r="J89" s="75"/>
      <c r="K89" s="67"/>
    </row>
    <row r="90" spans="1:11" ht="16.5">
      <c r="A90" s="76"/>
      <c r="B90" s="73"/>
      <c r="C90" s="74"/>
      <c r="D90" s="74"/>
      <c r="E90" s="74"/>
      <c r="F90" s="74"/>
      <c r="G90" s="74"/>
      <c r="H90" s="74"/>
      <c r="I90" s="74"/>
      <c r="J90" s="75"/>
      <c r="K90" s="67"/>
    </row>
    <row r="91" spans="1:11" ht="16.5">
      <c r="A91" s="77"/>
      <c r="B91" s="78"/>
      <c r="C91" s="62"/>
      <c r="D91" s="62"/>
      <c r="E91" s="62"/>
      <c r="F91" s="62"/>
      <c r="G91" s="62"/>
      <c r="H91" s="62"/>
      <c r="I91" s="62"/>
      <c r="J91" s="67"/>
      <c r="K91" s="67"/>
    </row>
    <row r="92" spans="1:11" ht="16.5">
      <c r="A92" s="77"/>
      <c r="B92" s="78"/>
      <c r="C92" s="62"/>
      <c r="D92" s="62"/>
      <c r="E92" s="62"/>
      <c r="F92" s="62"/>
      <c r="G92" s="62"/>
      <c r="H92" s="62"/>
      <c r="I92" s="62"/>
      <c r="J92" s="67"/>
      <c r="K92" s="67"/>
    </row>
    <row r="93" spans="1:11" ht="16.5">
      <c r="A93" s="77"/>
      <c r="B93" s="78"/>
      <c r="C93" s="62"/>
      <c r="D93" s="62"/>
      <c r="E93" s="62"/>
      <c r="F93" s="62"/>
      <c r="G93" s="62"/>
      <c r="H93" s="62"/>
      <c r="I93" s="62"/>
      <c r="J93" s="67"/>
      <c r="K93" s="67"/>
    </row>
    <row r="94" spans="1:11" ht="16.5">
      <c r="A94" s="77"/>
      <c r="B94" s="79"/>
      <c r="C94" s="62"/>
      <c r="D94" s="62"/>
      <c r="E94" s="62"/>
      <c r="F94" s="62"/>
      <c r="G94" s="62"/>
      <c r="H94" s="62"/>
      <c r="I94" s="62"/>
      <c r="J94" s="67"/>
      <c r="K94" s="67"/>
    </row>
    <row r="95" spans="1:11" ht="16.5">
      <c r="A95" s="78"/>
      <c r="B95" s="79"/>
      <c r="C95" s="62"/>
      <c r="D95" s="62"/>
      <c r="E95" s="62"/>
      <c r="F95" s="62"/>
      <c r="G95" s="62"/>
      <c r="H95" s="62"/>
      <c r="I95" s="62"/>
      <c r="J95" s="67"/>
      <c r="K95" s="67"/>
    </row>
    <row r="96" spans="1:11" ht="16.5">
      <c r="A96" s="78"/>
      <c r="B96" s="79"/>
      <c r="C96" s="62"/>
      <c r="D96" s="62"/>
      <c r="E96" s="62"/>
      <c r="F96" s="62"/>
      <c r="G96" s="62"/>
      <c r="H96" s="62"/>
      <c r="I96" s="62"/>
      <c r="J96" s="67"/>
      <c r="K96" s="67"/>
    </row>
    <row r="97" spans="1:11" ht="16.5">
      <c r="A97" s="80"/>
      <c r="B97" s="79"/>
      <c r="C97" s="62"/>
      <c r="D97" s="62"/>
      <c r="E97" s="62"/>
      <c r="F97" s="62"/>
      <c r="G97" s="62"/>
      <c r="H97" s="62"/>
      <c r="I97" s="62"/>
      <c r="J97" s="67"/>
      <c r="K97" s="67"/>
    </row>
    <row r="98" spans="1:11" ht="16.5">
      <c r="A98" s="62"/>
      <c r="B98" s="67"/>
      <c r="C98" s="62"/>
      <c r="D98" s="62"/>
      <c r="E98" s="62"/>
      <c r="F98" s="62"/>
      <c r="G98" s="62"/>
      <c r="H98" s="62"/>
      <c r="I98" s="62"/>
      <c r="J98" s="67"/>
      <c r="K98" s="67"/>
    </row>
    <row r="99" spans="1:11" ht="16.5">
      <c r="A99" s="62"/>
      <c r="B99" s="67"/>
      <c r="C99" s="62"/>
      <c r="D99" s="62"/>
      <c r="E99" s="62"/>
      <c r="F99" s="62"/>
      <c r="G99" s="62"/>
      <c r="H99" s="62"/>
      <c r="I99" s="62"/>
      <c r="J99" s="67"/>
      <c r="K99" s="67"/>
    </row>
    <row r="100" spans="1:11" ht="16.5">
      <c r="A100" s="62"/>
      <c r="B100" s="67"/>
      <c r="C100" s="62"/>
      <c r="D100" s="62"/>
      <c r="E100" s="62"/>
      <c r="F100" s="62"/>
      <c r="G100" s="62"/>
      <c r="H100" s="62"/>
      <c r="I100" s="62"/>
      <c r="J100" s="67"/>
      <c r="K100" s="67"/>
    </row>
  </sheetData>
  <mergeCells count="7">
    <mergeCell ref="A88:J88"/>
    <mergeCell ref="A1:J1"/>
    <mergeCell ref="A2:J2"/>
    <mergeCell ref="A3:J3"/>
    <mergeCell ref="G5:H5"/>
    <mergeCell ref="A87:H87"/>
    <mergeCell ref="C86:H86"/>
  </mergeCells>
  <phoneticPr fontId="24" type="noConversion"/>
  <pageMargins left="0.74" right="0.56000000000000005" top="0.54" bottom="0.51" header="0.5" footer="0.5"/>
  <pageSetup scale="48" orientation="portrait" r:id="rId1"/>
  <headerFooter alignWithMargins="0">
    <oddHeader>&amp;R&amp;"SWISS,Bold"&amp;12&amp;KC00000Exhibit G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F0892382E27B4D9C3763931635D32C" ma:contentTypeVersion="0" ma:contentTypeDescription="Create a new document." ma:contentTypeScope="" ma:versionID="d98dc2df638e728870b80f453eb2eee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834f8c0c0eabdc6c42b2f987c760c0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025BDA-E88F-465B-8D37-C1766F87293A}">
  <ds:schemaRefs>
    <ds:schemaRef ds:uri="http://purl.org/dc/terms/"/>
    <ds:schemaRef ds:uri="http://schemas.openxmlformats.org/package/2006/metadata/core-properties"/>
    <ds:schemaRef ds:uri="http://purl.org/dc/dcmitype/"/>
    <ds:schemaRef ds:uri="8e198f39-5175-4273-a212-5129b8fa3c7b"/>
    <ds:schemaRef ds:uri="http://purl.org/dc/elements/1.1/"/>
    <ds:schemaRef ds:uri="http://schemas.microsoft.com/office/2006/metadata/properties"/>
    <ds:schemaRef ds:uri="dfe7e347-c032-4aff-9b33-ecf50dc6e1f8"/>
    <ds:schemaRef ds:uri="http://schemas.microsoft.com/office/2006/documentManagement/types"/>
    <ds:schemaRef ds:uri="http://schemas.microsoft.com/office/infopath/2007/PartnerControls"/>
    <ds:schemaRef ds:uri="http://schemas.microsoft.com/sharepoint/v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9BDF2CF-FEB1-4DA9-A606-0700CA2D3CAE}"/>
</file>

<file path=customXml/itemProps3.xml><?xml version="1.0" encoding="utf-8"?>
<ds:datastoreItem xmlns:ds="http://schemas.openxmlformats.org/officeDocument/2006/customXml" ds:itemID="{8D82C9C1-67CE-49B6-A3E7-982D920484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3 Landing Fees</vt:lpstr>
      <vt:lpstr>4 Boarding Devices</vt:lpstr>
      <vt:lpstr>6 Baggage Claim</vt:lpstr>
      <vt:lpstr>O&amp;M Responsibilities</vt:lpstr>
      <vt:lpstr>'3 Landing Fees'!Print_Area</vt:lpstr>
      <vt:lpstr>'4 Boarding Devices'!Print_Area</vt:lpstr>
      <vt:lpstr>'6 Baggage Claim'!Print_Area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Morris E Williams III</dc:creator>
  <cp:keywords/>
  <dc:description/>
  <cp:lastModifiedBy>Ken Buckner</cp:lastModifiedBy>
  <cp:revision/>
  <cp:lastPrinted>2023-09-12T04:04:14Z</cp:lastPrinted>
  <dcterms:created xsi:type="dcterms:W3CDTF">2008-05-19T16:39:06Z</dcterms:created>
  <dcterms:modified xsi:type="dcterms:W3CDTF">2023-09-12T04:04:55Z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0x010100B2F0892382E27B4D9C3763931635D32C</vt:lpwstr>
  </property>
</Properties>
</file>