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otgov.sharepoint.com/sites/TSOOP/Procurement Working/Joy/MDOT-AC-2023/05 Amendments/"/>
    </mc:Choice>
  </mc:AlternateContent>
  <xr:revisionPtr revIDLastSave="0" documentId="8_{3E798325-DAD3-4FA3-9A68-ADDBBF098067}" xr6:coauthVersionLast="47" xr6:coauthVersionMax="47" xr10:uidLastSave="{00000000-0000-0000-0000-000000000000}"/>
  <bookViews>
    <workbookView xWindow="-110" yWindow="-110" windowWidth="19420" windowHeight="11500" firstSheet="3" activeTab="6" xr2:uid="{4CDBF30C-6CCB-4EFC-B8ED-5DFBA7948EAA}"/>
  </bookViews>
  <sheets>
    <sheet name="Cover" sheetId="2" r:id="rId1"/>
    <sheet name="Passenger Distribution 2018-23" sheetId="1" r:id="rId2"/>
    <sheet name="Intl vs Dom 2019" sheetId="3" r:id="rId3"/>
    <sheet name="Intl vs Dom 2020" sheetId="5" r:id="rId4"/>
    <sheet name="Intl vs Dom 2021" sheetId="6" r:id="rId5"/>
    <sheet name="Intl vs Dom 2022" sheetId="8" r:id="rId6"/>
    <sheet name="Intl vs Dom 2023 YTD" sheetId="9" r:id="rId7"/>
  </sheets>
  <definedNames>
    <definedName name="_xlnm.Print_Area" localSheetId="2">'Intl vs Dom 2019'!$A$1:$H$16</definedName>
    <definedName name="_xlnm.Print_Area" localSheetId="3">'Intl vs Dom 2020'!$A$1:$H$16</definedName>
    <definedName name="_xlnm.Print_Area" localSheetId="4">'Intl vs Dom 2021'!$A$1:$H$16</definedName>
    <definedName name="_xlnm.Print_Area" localSheetId="5">'Intl vs Dom 2022'!$A$1:$H$16</definedName>
    <definedName name="_xlnm.Print_Area" localSheetId="6">'Intl vs Dom 2023 YTD'!$A$1:$H$16</definedName>
    <definedName name="_xlnm.Print_Area" localSheetId="1">'Passenger Distribution 2018-23'!$A$1:$O$90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6" i="3"/>
  <c r="B7" i="3"/>
  <c r="B8" i="3"/>
  <c r="B9" i="3"/>
  <c r="B10" i="3"/>
  <c r="B11" i="3"/>
  <c r="B12" i="3"/>
  <c r="B13" i="3"/>
  <c r="B14" i="3"/>
  <c r="B15" i="3"/>
  <c r="B4" i="3"/>
  <c r="B16" i="3" s="1"/>
  <c r="F16" i="3"/>
  <c r="G16" i="3"/>
  <c r="H16" i="3"/>
  <c r="E16" i="3"/>
  <c r="F16" i="5"/>
  <c r="G16" i="5"/>
  <c r="H16" i="5"/>
  <c r="E16" i="5"/>
  <c r="B5" i="5"/>
  <c r="B6" i="5"/>
  <c r="B7" i="5"/>
  <c r="B8" i="5"/>
  <c r="B9" i="5"/>
  <c r="B10" i="5"/>
  <c r="B11" i="5"/>
  <c r="B12" i="5"/>
  <c r="B13" i="5"/>
  <c r="B14" i="5"/>
  <c r="B15" i="5"/>
  <c r="B4" i="5"/>
  <c r="B16" i="5" s="1"/>
  <c r="B5" i="6"/>
  <c r="B6" i="6"/>
  <c r="B7" i="6"/>
  <c r="B8" i="6"/>
  <c r="B9" i="6"/>
  <c r="B10" i="6"/>
  <c r="B11" i="6"/>
  <c r="B12" i="6"/>
  <c r="B13" i="6"/>
  <c r="B14" i="6"/>
  <c r="B15" i="6"/>
  <c r="B16" i="6"/>
  <c r="B4" i="6"/>
  <c r="F16" i="6"/>
  <c r="G16" i="6"/>
  <c r="H16" i="6"/>
  <c r="E16" i="6"/>
  <c r="N90" i="1"/>
  <c r="N75" i="1"/>
  <c r="N60" i="1"/>
  <c r="N45" i="1"/>
  <c r="N30" i="1"/>
  <c r="N15" i="1"/>
  <c r="O30" i="1"/>
  <c r="O15" i="1"/>
  <c r="O19" i="1"/>
  <c r="O20" i="1"/>
  <c r="O21" i="1"/>
  <c r="O22" i="1"/>
  <c r="O23" i="1"/>
  <c r="O24" i="1"/>
  <c r="O25" i="1"/>
  <c r="O26" i="1"/>
  <c r="O27" i="1"/>
  <c r="O28" i="1"/>
  <c r="O29" i="1"/>
  <c r="O18" i="1"/>
  <c r="O4" i="1"/>
  <c r="O5" i="1"/>
  <c r="O6" i="1"/>
  <c r="O7" i="1"/>
  <c r="O8" i="1"/>
  <c r="O9" i="1"/>
  <c r="O10" i="1"/>
  <c r="O11" i="1"/>
  <c r="O12" i="1"/>
  <c r="O13" i="1"/>
  <c r="O14" i="1"/>
  <c r="O3" i="1"/>
  <c r="H16" i="9" l="1"/>
  <c r="G16" i="9"/>
  <c r="F16" i="9"/>
  <c r="E16" i="9"/>
  <c r="B9" i="9"/>
  <c r="C9" i="9" s="1"/>
  <c r="D9" i="9" s="1"/>
  <c r="B8" i="9"/>
  <c r="B7" i="9"/>
  <c r="C7" i="9" s="1"/>
  <c r="D7" i="9" s="1"/>
  <c r="B6" i="9"/>
  <c r="B5" i="9"/>
  <c r="C6" i="9" s="1"/>
  <c r="D6" i="9" s="1"/>
  <c r="B4" i="9"/>
  <c r="B16" i="9" l="1"/>
  <c r="C8" i="9"/>
  <c r="D8" i="9" s="1"/>
  <c r="C5" i="9"/>
  <c r="D5" i="9" s="1"/>
  <c r="B5" i="8" l="1"/>
  <c r="B6" i="8"/>
  <c r="B7" i="8"/>
  <c r="B8" i="8"/>
  <c r="B9" i="8"/>
  <c r="B10" i="8"/>
  <c r="B11" i="8"/>
  <c r="B12" i="8"/>
  <c r="B13" i="8"/>
  <c r="B14" i="8"/>
  <c r="B15" i="8"/>
  <c r="B4" i="8"/>
  <c r="F16" i="8"/>
  <c r="E16" i="8"/>
  <c r="H16" i="8"/>
  <c r="G16" i="8"/>
  <c r="B16" i="8" l="1"/>
  <c r="C6" i="8"/>
  <c r="D6" i="8" s="1"/>
  <c r="C7" i="8"/>
  <c r="D7" i="8" s="1"/>
  <c r="C8" i="8"/>
  <c r="D8" i="8" s="1"/>
  <c r="C9" i="8"/>
  <c r="D9" i="8" s="1"/>
  <c r="C10" i="8"/>
  <c r="D10" i="8" s="1"/>
  <c r="C11" i="8"/>
  <c r="D11" i="8" s="1"/>
  <c r="C12" i="8"/>
  <c r="D12" i="8" s="1"/>
  <c r="C13" i="8"/>
  <c r="D13" i="8" s="1"/>
  <c r="C14" i="8"/>
  <c r="D14" i="8" s="1"/>
  <c r="C15" i="8"/>
  <c r="D15" i="8" s="1"/>
  <c r="C5" i="8"/>
  <c r="D5" i="8" s="1"/>
  <c r="I75" i="1"/>
  <c r="M90" i="1"/>
  <c r="L90" i="1"/>
  <c r="K90" i="1"/>
  <c r="J90" i="1"/>
  <c r="I90" i="1"/>
  <c r="H90" i="1"/>
  <c r="G90" i="1"/>
  <c r="F90" i="1"/>
  <c r="E90" i="1"/>
  <c r="D90" i="1"/>
  <c r="C90" i="1"/>
  <c r="B90" i="1"/>
  <c r="O83" i="1"/>
  <c r="O82" i="1"/>
  <c r="O81" i="1"/>
  <c r="O90" i="1" s="1"/>
  <c r="O80" i="1"/>
  <c r="O79" i="1"/>
  <c r="O78" i="1"/>
  <c r="O64" i="1" l="1"/>
  <c r="O65" i="1"/>
  <c r="O66" i="1"/>
  <c r="O67" i="1"/>
  <c r="O68" i="1"/>
  <c r="O69" i="1"/>
  <c r="O70" i="1"/>
  <c r="O71" i="1"/>
  <c r="O72" i="1"/>
  <c r="O73" i="1"/>
  <c r="O74" i="1"/>
  <c r="O63" i="1"/>
  <c r="O75" i="1" s="1"/>
  <c r="J75" i="1"/>
  <c r="K75" i="1"/>
  <c r="L75" i="1"/>
  <c r="M75" i="1"/>
  <c r="H75" i="1"/>
  <c r="C75" i="1"/>
  <c r="D75" i="1"/>
  <c r="E75" i="1"/>
  <c r="F75" i="1"/>
  <c r="G75" i="1"/>
  <c r="B75" i="1"/>
  <c r="L60" i="1" l="1"/>
  <c r="K60" i="1"/>
  <c r="J60" i="1"/>
  <c r="I60" i="1"/>
  <c r="H60" i="1"/>
  <c r="F60" i="1"/>
  <c r="E60" i="1"/>
  <c r="D60" i="1"/>
  <c r="C60" i="1"/>
  <c r="B60" i="1"/>
  <c r="M59" i="1"/>
  <c r="G59" i="1"/>
  <c r="M58" i="1"/>
  <c r="G58" i="1"/>
  <c r="M57" i="1"/>
  <c r="G57" i="1"/>
  <c r="M56" i="1"/>
  <c r="O56" i="1" s="1"/>
  <c r="M55" i="1"/>
  <c r="O55" i="1" s="1"/>
  <c r="M54" i="1"/>
  <c r="O54" i="1" s="1"/>
  <c r="M53" i="1"/>
  <c r="G53" i="1"/>
  <c r="M52" i="1"/>
  <c r="G52" i="1"/>
  <c r="G51" i="1"/>
  <c r="O51" i="1" s="1"/>
  <c r="M50" i="1"/>
  <c r="G50" i="1"/>
  <c r="M49" i="1"/>
  <c r="G49" i="1"/>
  <c r="M48" i="1"/>
  <c r="G48" i="1"/>
  <c r="L45" i="1"/>
  <c r="K45" i="1"/>
  <c r="J45" i="1"/>
  <c r="I45" i="1"/>
  <c r="H45" i="1"/>
  <c r="F45" i="1"/>
  <c r="E45" i="1"/>
  <c r="D45" i="1"/>
  <c r="C45" i="1"/>
  <c r="B45" i="1"/>
  <c r="M44" i="1"/>
  <c r="G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O37" i="1" s="1"/>
  <c r="G37" i="1"/>
  <c r="M36" i="1"/>
  <c r="G36" i="1"/>
  <c r="M35" i="1"/>
  <c r="G35" i="1"/>
  <c r="M34" i="1"/>
  <c r="G34" i="1"/>
  <c r="M33" i="1"/>
  <c r="G33" i="1"/>
  <c r="L30" i="1"/>
  <c r="K30" i="1"/>
  <c r="J30" i="1"/>
  <c r="I30" i="1"/>
  <c r="H30" i="1"/>
  <c r="F30" i="1"/>
  <c r="E30" i="1"/>
  <c r="D30" i="1"/>
  <c r="C30" i="1"/>
  <c r="B30" i="1"/>
  <c r="M29" i="1"/>
  <c r="G29" i="1"/>
  <c r="M28" i="1"/>
  <c r="G28" i="1"/>
  <c r="M27" i="1"/>
  <c r="G27" i="1"/>
  <c r="M26" i="1"/>
  <c r="G26" i="1"/>
  <c r="M25" i="1"/>
  <c r="G25" i="1"/>
  <c r="M24" i="1"/>
  <c r="G24" i="1"/>
  <c r="M23" i="1"/>
  <c r="G23" i="1"/>
  <c r="M22" i="1"/>
  <c r="G22" i="1"/>
  <c r="M21" i="1"/>
  <c r="G21" i="1"/>
  <c r="M20" i="1"/>
  <c r="G20" i="1"/>
  <c r="M19" i="1"/>
  <c r="G19" i="1"/>
  <c r="M18" i="1"/>
  <c r="G18" i="1"/>
  <c r="M15" i="1"/>
  <c r="L15" i="1"/>
  <c r="K15" i="1"/>
  <c r="J15" i="1"/>
  <c r="I15" i="1"/>
  <c r="H15" i="1"/>
  <c r="F15" i="1"/>
  <c r="E15" i="1"/>
  <c r="D15" i="1"/>
  <c r="C15" i="1"/>
  <c r="B15" i="1"/>
  <c r="M14" i="1"/>
  <c r="G14" i="1"/>
  <c r="M13" i="1"/>
  <c r="G13" i="1"/>
  <c r="M12" i="1"/>
  <c r="G12" i="1"/>
  <c r="M11" i="1"/>
  <c r="G11" i="1"/>
  <c r="M10" i="1"/>
  <c r="G10" i="1"/>
  <c r="M9" i="1"/>
  <c r="G9" i="1"/>
  <c r="M8" i="1"/>
  <c r="G8" i="1"/>
  <c r="M7" i="1"/>
  <c r="G7" i="1"/>
  <c r="M6" i="1"/>
  <c r="G6" i="1"/>
  <c r="M5" i="1"/>
  <c r="G5" i="1"/>
  <c r="M4" i="1"/>
  <c r="G4" i="1"/>
  <c r="M3" i="1"/>
  <c r="G3" i="1"/>
  <c r="O48" i="1" l="1"/>
  <c r="O44" i="1"/>
  <c r="O39" i="1"/>
  <c r="O58" i="1"/>
  <c r="O36" i="1"/>
  <c r="G30" i="1"/>
  <c r="O40" i="1"/>
  <c r="M30" i="1"/>
  <c r="O34" i="1"/>
  <c r="O41" i="1"/>
  <c r="O52" i="1"/>
  <c r="G15" i="1"/>
  <c r="G45" i="1"/>
  <c r="O38" i="1"/>
  <c r="O57" i="1"/>
  <c r="O59" i="1"/>
  <c r="O43" i="1"/>
  <c r="O50" i="1"/>
  <c r="O33" i="1"/>
  <c r="O35" i="1"/>
  <c r="O42" i="1"/>
  <c r="G60" i="1"/>
  <c r="O49" i="1"/>
  <c r="O53" i="1"/>
  <c r="M45" i="1"/>
  <c r="M60" i="1"/>
  <c r="O45" i="1" l="1"/>
  <c r="O60" i="1"/>
</calcChain>
</file>

<file path=xl/sharedStrings.xml><?xml version="1.0" encoding="utf-8"?>
<sst xmlns="http://schemas.openxmlformats.org/spreadsheetml/2006/main" count="235" uniqueCount="58">
  <si>
    <t>ENPLANED PASSENGERS</t>
  </si>
  <si>
    <t>DEPLANED PASSENGERS</t>
  </si>
  <si>
    <t>TOTAL PASSENGERS</t>
  </si>
  <si>
    <t>Concourse A</t>
  </si>
  <si>
    <t>Concourse B</t>
  </si>
  <si>
    <t>Concourse C</t>
  </si>
  <si>
    <t>Concourse D</t>
  </si>
  <si>
    <t>Concourse E</t>
  </si>
  <si>
    <t>TOTAL</t>
  </si>
  <si>
    <t>2018 Totals</t>
  </si>
  <si>
    <t>2019 Totals</t>
  </si>
  <si>
    <t>2020 Totals</t>
  </si>
  <si>
    <t>2021 Totals</t>
  </si>
  <si>
    <t>Monthly Passenger Counts 2019</t>
  </si>
  <si>
    <t>CY2019</t>
  </si>
  <si>
    <t>MONTH-OVER-MONTH CHANGE</t>
  </si>
  <si>
    <t>DOMESTIC </t>
  </si>
  <si>
    <t>INTERNATIONAL </t>
  </si>
  <si>
    <t>Enplanements</t>
  </si>
  <si>
    <t>Deplanements</t>
  </si>
  <si>
    <t>PASSENGERS</t>
  </si>
  <si>
    <t>January</t>
  </si>
  <si>
    <t>February</t>
  </si>
  <si>
    <t>March</t>
  </si>
  <si>
    <t>561,939 </t>
  </si>
  <si>
    <t>April</t>
  </si>
  <si>
    <t>30,363 </t>
  </si>
  <si>
    <t>May</t>
  </si>
  <si>
    <t>156,693 </t>
  </si>
  <si>
    <t>June</t>
  </si>
  <si>
    <t>46,181 </t>
  </si>
  <si>
    <t>July</t>
  </si>
  <si>
    <t>91,897 </t>
  </si>
  <si>
    <t>August</t>
  </si>
  <si>
    <t>September</t>
  </si>
  <si>
    <t>October</t>
  </si>
  <si>
    <t>226,352 </t>
  </si>
  <si>
    <t>November</t>
  </si>
  <si>
    <t>December</t>
  </si>
  <si>
    <t>118,025 </t>
  </si>
  <si>
    <t>Monthly Passenger Counts 2020</t>
  </si>
  <si>
    <t>CY2020</t>
  </si>
  <si>
    <t>190,814 </t>
  </si>
  <si>
    <t>444,258 </t>
  </si>
  <si>
    <t>202,207 </t>
  </si>
  <si>
    <t>91,972 </t>
  </si>
  <si>
    <t>58,269 </t>
  </si>
  <si>
    <t>Monthly Passenger Counts 2021</t>
  </si>
  <si>
    <t>CY2021</t>
  </si>
  <si>
    <t>CY2022</t>
  </si>
  <si>
    <t>Monthly Passenger Counts 2022</t>
  </si>
  <si>
    <t>2022 YTD Total</t>
  </si>
  <si>
    <t>2023 YTD Totals</t>
  </si>
  <si>
    <t>2022 Totals</t>
  </si>
  <si>
    <t>NON-TERMINAL</t>
  </si>
  <si>
    <t>Monthly Passenger Counts 2023</t>
  </si>
  <si>
    <t>2023 YTD Total</t>
  </si>
  <si>
    <t>CY2023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</si>
</sst>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b/>
      <sz val="18"/>
      <color rgb="FFFFFFFF"/>
      <name val="Calibri"/>
      <family val="2"/>
    </font>
    <font>
      <sz val="15"/>
      <color rgb="FFFFFFFF"/>
      <name val="Calibri"/>
      <family val="2"/>
    </font>
    <font>
      <sz val="15"/>
      <color rgb="FF000000"/>
      <name val="Calibri"/>
      <family val="2"/>
    </font>
    <font>
      <b/>
      <sz val="15"/>
      <color rgb="FFFFFFFF"/>
      <name val="Calibri"/>
      <family val="2"/>
    </font>
    <font>
      <b/>
      <sz val="15"/>
      <color rgb="FF000000"/>
      <name val="Calibri"/>
      <family val="2"/>
    </font>
    <font>
      <b/>
      <sz val="14"/>
      <color rgb="FF000000"/>
      <name val="Arial"/>
      <family val="2"/>
    </font>
    <font>
      <sz val="11"/>
      <color indexed="8"/>
      <name val="Calibri"/>
      <family val="2"/>
      <scheme val="minor"/>
    </font>
    <font>
      <sz val="36"/>
      <color theme="0"/>
      <name val="Calibri"/>
      <family val="2"/>
      <scheme val="minor"/>
    </font>
    <font>
      <sz val="14"/>
      <color rgb="FFFFFFFF"/>
      <name val="Calibri"/>
      <family val="2"/>
    </font>
    <font>
      <b/>
      <sz val="11"/>
      <color rgb="FF548235"/>
      <name val="Calibri"/>
      <family val="2"/>
      <scheme val="minor"/>
    </font>
    <font>
      <b/>
      <sz val="11"/>
      <color rgb="FFC659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548235"/>
      <name val="Calibri"/>
      <family val="2"/>
      <scheme val="minor"/>
    </font>
    <font>
      <b/>
      <sz val="10"/>
      <color rgb="FFC659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282E35"/>
        <bgColor indexed="64"/>
      </patternFill>
    </fill>
    <fill>
      <patternFill patternType="solid">
        <fgColor rgb="FF7C899A"/>
        <bgColor indexed="64"/>
      </patternFill>
    </fill>
    <fill>
      <patternFill patternType="solid">
        <fgColor rgb="FFA8B1BC"/>
        <bgColor indexed="64"/>
      </patternFill>
    </fill>
    <fill>
      <patternFill patternType="solid">
        <fgColor rgb="FFD3D8DD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C5C5"/>
        <bgColor rgb="FF000000"/>
      </patternFill>
    </fill>
  </fills>
  <borders count="128">
    <border>
      <left/>
      <right/>
      <top/>
      <bottom/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5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ck">
        <color theme="5" tint="-0.24994659260841701"/>
      </right>
      <top style="thin">
        <color theme="9" tint="-0.24994659260841701"/>
      </top>
      <bottom/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5" tint="-0.24994659260841701"/>
      </right>
      <top style="medium">
        <color indexed="64"/>
      </top>
      <bottom style="thin">
        <color theme="9" tint="-0.24994659260841701"/>
      </bottom>
      <diagonal/>
    </border>
    <border>
      <left style="thick">
        <color theme="5" tint="-0.24994659260841701"/>
      </left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indexed="64"/>
      </top>
      <bottom style="thin">
        <color theme="5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medium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ck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ck">
        <color rgb="FFC65911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n">
        <color rgb="FF548235"/>
      </bottom>
      <diagonal/>
    </border>
    <border>
      <left style="thin">
        <color rgb="FF548235"/>
      </left>
      <right style="thick">
        <color rgb="FFC65911"/>
      </right>
      <top style="thin">
        <color rgb="FF548235"/>
      </top>
      <bottom style="thin">
        <color rgb="FF548235"/>
      </bottom>
      <diagonal/>
    </border>
    <border>
      <left style="thin">
        <color rgb="FFC65911"/>
      </left>
      <right style="thin">
        <color rgb="FFC65911"/>
      </right>
      <top style="thin">
        <color rgb="FFC65911"/>
      </top>
      <bottom style="thin">
        <color rgb="FFC65911"/>
      </bottom>
      <diagonal/>
    </border>
    <border>
      <left style="thin">
        <color rgb="FF548235"/>
      </left>
      <right/>
      <top style="thin">
        <color rgb="FF548235"/>
      </top>
      <bottom style="thin">
        <color rgb="FF548235"/>
      </bottom>
      <diagonal/>
    </border>
    <border>
      <left style="thick">
        <color rgb="FF548235"/>
      </left>
      <right/>
      <top style="medium">
        <color indexed="64"/>
      </top>
      <bottom style="thin">
        <color rgb="FF548235"/>
      </bottom>
      <diagonal/>
    </border>
    <border>
      <left/>
      <right/>
      <top style="medium">
        <color indexed="64"/>
      </top>
      <bottom style="thin">
        <color rgb="FF548235"/>
      </bottom>
      <diagonal/>
    </border>
    <border>
      <left/>
      <right style="thick">
        <color rgb="FFC65911"/>
      </right>
      <top style="medium">
        <color indexed="64"/>
      </top>
      <bottom style="thin">
        <color rgb="FF548235"/>
      </bottom>
      <diagonal/>
    </border>
    <border>
      <left style="thick">
        <color rgb="FFC65911"/>
      </left>
      <right/>
      <top style="medium">
        <color indexed="64"/>
      </top>
      <bottom style="thin">
        <color rgb="FFC65911"/>
      </bottom>
      <diagonal/>
    </border>
    <border>
      <left/>
      <right/>
      <top style="medium">
        <color indexed="64"/>
      </top>
      <bottom style="thin">
        <color rgb="FFC65911"/>
      </bottom>
      <diagonal/>
    </border>
    <border>
      <left/>
      <right/>
      <top style="medium">
        <color indexed="64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 style="medium">
        <color indexed="64"/>
      </right>
      <top/>
      <bottom/>
      <diagonal/>
    </border>
    <border>
      <left style="thin">
        <color theme="5" tint="-0.24994659260841701"/>
      </left>
      <right/>
      <top style="medium">
        <color indexed="64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medium">
        <color indexed="64"/>
      </bottom>
      <diagonal/>
    </border>
    <border>
      <left style="thin">
        <color rgb="FFC65911"/>
      </left>
      <right/>
      <top style="thin">
        <color rgb="FFC65911"/>
      </top>
      <bottom style="thin">
        <color rgb="FFC6591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2037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548235"/>
      </left>
      <right style="thin">
        <color rgb="FF548235"/>
      </right>
      <top style="thin">
        <color rgb="FF548235"/>
      </top>
      <bottom/>
      <diagonal/>
    </border>
    <border>
      <left style="thin">
        <color rgb="FF548235"/>
      </left>
      <right style="thin">
        <color rgb="FF548235"/>
      </right>
      <top style="thin">
        <color rgb="FF548235"/>
      </top>
      <bottom/>
      <diagonal/>
    </border>
    <border>
      <left style="thin">
        <color rgb="FF548235"/>
      </left>
      <right style="thick">
        <color rgb="FFC65911"/>
      </right>
      <top style="thin">
        <color rgb="FF548235"/>
      </top>
      <bottom/>
      <diagonal/>
    </border>
    <border>
      <left style="thick">
        <color rgb="FFC65911"/>
      </left>
      <right style="thin">
        <color rgb="FFC65911"/>
      </right>
      <top style="thin">
        <color rgb="FFC65911"/>
      </top>
      <bottom/>
      <diagonal/>
    </border>
    <border>
      <left style="thin">
        <color rgb="FFC65911"/>
      </left>
      <right style="thin">
        <color rgb="FFC65911"/>
      </right>
      <top style="thin">
        <color rgb="FFC65911"/>
      </top>
      <bottom/>
      <diagonal/>
    </border>
    <border>
      <left style="thin">
        <color rgb="FFC65911"/>
      </left>
      <right/>
      <top style="thin">
        <color rgb="FFC65911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ck">
        <color rgb="FFC65911"/>
      </right>
      <top/>
      <bottom style="thin">
        <color rgb="FF548235"/>
      </bottom>
      <diagonal/>
    </border>
    <border>
      <left style="thick">
        <color rgb="FFC65911"/>
      </left>
      <right style="thin">
        <color rgb="FFC65911"/>
      </right>
      <top/>
      <bottom style="thin">
        <color rgb="FFC65911"/>
      </bottom>
      <diagonal/>
    </border>
    <border>
      <left style="thin">
        <color rgb="FFC65911"/>
      </left>
      <right style="thin">
        <color rgb="FFC65911"/>
      </right>
      <top/>
      <bottom style="thin">
        <color rgb="FFC65911"/>
      </bottom>
      <diagonal/>
    </border>
    <border>
      <left style="thin">
        <color rgb="FFC65911"/>
      </left>
      <right/>
      <top/>
      <bottom style="thin">
        <color rgb="FFC6591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548235"/>
      </left>
      <right style="thin">
        <color rgb="FF548235"/>
      </right>
      <top style="thick">
        <color rgb="FFFF0000"/>
      </top>
      <bottom style="thin">
        <color rgb="FF548235"/>
      </bottom>
      <diagonal/>
    </border>
    <border>
      <left style="thin">
        <color rgb="FF548235"/>
      </left>
      <right style="thin">
        <color rgb="FF548235"/>
      </right>
      <top style="thick">
        <color rgb="FFFF0000"/>
      </top>
      <bottom style="thin">
        <color rgb="FF548235"/>
      </bottom>
      <diagonal/>
    </border>
    <border>
      <left style="thin">
        <color rgb="FF548235"/>
      </left>
      <right style="thick">
        <color rgb="FFC65911"/>
      </right>
      <top style="thick">
        <color rgb="FFFF0000"/>
      </top>
      <bottom style="thin">
        <color rgb="FF548235"/>
      </bottom>
      <diagonal/>
    </border>
    <border>
      <left style="thick">
        <color rgb="FFC65911"/>
      </left>
      <right style="thin">
        <color rgb="FFC65911"/>
      </right>
      <top style="thick">
        <color rgb="FFFF0000"/>
      </top>
      <bottom style="thin">
        <color rgb="FFC65911"/>
      </bottom>
      <diagonal/>
    </border>
    <border>
      <left style="thin">
        <color rgb="FFC65911"/>
      </left>
      <right style="thin">
        <color rgb="FFC65911"/>
      </right>
      <top style="thick">
        <color rgb="FFFF0000"/>
      </top>
      <bottom style="thin">
        <color rgb="FFC65911"/>
      </bottom>
      <diagonal/>
    </border>
    <border>
      <left style="thin">
        <color rgb="FFC65911"/>
      </left>
      <right/>
      <top style="thick">
        <color rgb="FFFF0000"/>
      </top>
      <bottom style="thin">
        <color rgb="FFC6591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theme="9" tint="-0.24994659260841701"/>
      </right>
      <top style="thin">
        <color theme="9" tint="-0.24994659260841701"/>
      </top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548235"/>
      </left>
      <right style="thin">
        <color rgb="FF548235"/>
      </right>
      <top style="thin">
        <color rgb="FF548235"/>
      </top>
      <bottom style="thick">
        <color rgb="FFFF0000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thick">
        <color rgb="FFFF0000"/>
      </bottom>
      <diagonal/>
    </border>
    <border>
      <left style="thin">
        <color rgb="FF548235"/>
      </left>
      <right style="thick">
        <color rgb="FFC65911"/>
      </right>
      <top style="thin">
        <color rgb="FF548235"/>
      </top>
      <bottom style="thick">
        <color rgb="FFFF0000"/>
      </bottom>
      <diagonal/>
    </border>
    <border>
      <left style="thick">
        <color rgb="FFC65911"/>
      </left>
      <right style="thin">
        <color rgb="FFC65911"/>
      </right>
      <top style="thin">
        <color rgb="FFC65911"/>
      </top>
      <bottom style="thick">
        <color rgb="FFFF0000"/>
      </bottom>
      <diagonal/>
    </border>
    <border>
      <left style="thin">
        <color rgb="FFC65911"/>
      </left>
      <right style="thin">
        <color rgb="FFC65911"/>
      </right>
      <top style="thin">
        <color rgb="FFC65911"/>
      </top>
      <bottom style="thick">
        <color rgb="FFFF0000"/>
      </bottom>
      <diagonal/>
    </border>
    <border>
      <left style="thin">
        <color rgb="FFC65911"/>
      </left>
      <right/>
      <top style="thin">
        <color rgb="FFC6591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FF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FF0000"/>
      </right>
      <top style="medium">
        <color rgb="FF000000"/>
      </top>
      <bottom/>
      <diagonal/>
    </border>
    <border>
      <left style="thick">
        <color rgb="FFFF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FF0000"/>
      </right>
      <top/>
      <bottom/>
      <diagonal/>
    </border>
    <border>
      <left style="medium">
        <color rgb="FF000000"/>
      </left>
      <right style="thick">
        <color rgb="FFFF0000"/>
      </right>
      <top/>
      <bottom style="medium">
        <color rgb="FF000000"/>
      </bottom>
      <diagonal/>
    </border>
    <border>
      <left style="thick">
        <color rgb="FFFF0000"/>
      </left>
      <right style="medium">
        <color rgb="FF000000"/>
      </right>
      <top style="medium">
        <color rgb="FF00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/>
      <top style="medium">
        <color rgb="FF000000"/>
      </top>
      <bottom style="thick">
        <color rgb="FFFF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FF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000000"/>
      </top>
      <bottom style="thick">
        <color rgb="FFFF0000"/>
      </bottom>
      <diagonal/>
    </border>
  </borders>
  <cellStyleXfs count="2">
    <xf numFmtId="0" fontId="0" fillId="0" borderId="0"/>
    <xf numFmtId="0" fontId="17" fillId="0" borderId="0"/>
  </cellStyleXfs>
  <cellXfs count="225">
    <xf numFmtId="0" fontId="0" fillId="0" borderId="0" xfId="0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3" fontId="9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0" fillId="0" borderId="3" xfId="0" applyNumberFormat="1" applyBorder="1"/>
    <xf numFmtId="3" fontId="9" fillId="0" borderId="4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9" fillId="0" borderId="3" xfId="0" applyNumberFormat="1" applyFont="1" applyBorder="1"/>
    <xf numFmtId="3" fontId="9" fillId="0" borderId="6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8" xfId="0" applyNumberFormat="1" applyFont="1" applyBorder="1"/>
    <xf numFmtId="3" fontId="9" fillId="0" borderId="9" xfId="0" applyNumberFormat="1" applyFont="1" applyBorder="1" applyAlignment="1">
      <alignment vertical="center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/>
    <xf numFmtId="0" fontId="3" fillId="2" borderId="12" xfId="0" applyFont="1" applyFill="1" applyBorder="1"/>
    <xf numFmtId="0" fontId="3" fillId="2" borderId="18" xfId="0" applyFont="1" applyFill="1" applyBorder="1"/>
    <xf numFmtId="164" fontId="8" fillId="2" borderId="18" xfId="0" applyNumberFormat="1" applyFont="1" applyFill="1" applyBorder="1" applyAlignment="1">
      <alignment vertical="center"/>
    </xf>
    <xf numFmtId="3" fontId="1" fillId="7" borderId="19" xfId="0" applyNumberFormat="1" applyFont="1" applyFill="1" applyBorder="1"/>
    <xf numFmtId="3" fontId="1" fillId="7" borderId="20" xfId="0" applyNumberFormat="1" applyFont="1" applyFill="1" applyBorder="1"/>
    <xf numFmtId="3" fontId="1" fillId="8" borderId="21" xfId="0" applyNumberFormat="1" applyFont="1" applyFill="1" applyBorder="1"/>
    <xf numFmtId="3" fontId="1" fillId="5" borderId="22" xfId="0" applyNumberFormat="1" applyFont="1" applyFill="1" applyBorder="1"/>
    <xf numFmtId="3" fontId="1" fillId="8" borderId="23" xfId="0" applyNumberFormat="1" applyFont="1" applyFill="1" applyBorder="1"/>
    <xf numFmtId="3" fontId="2" fillId="7" borderId="19" xfId="0" applyNumberFormat="1" applyFont="1" applyFill="1" applyBorder="1"/>
    <xf numFmtId="3" fontId="2" fillId="7" borderId="25" xfId="0" applyNumberFormat="1" applyFont="1" applyFill="1" applyBorder="1"/>
    <xf numFmtId="3" fontId="2" fillId="8" borderId="24" xfId="0" applyNumberFormat="1" applyFont="1" applyFill="1" applyBorder="1"/>
    <xf numFmtId="0" fontId="12" fillId="9" borderId="32" xfId="0" applyFont="1" applyFill="1" applyBorder="1" applyAlignment="1">
      <alignment horizontal="center" wrapText="1" readingOrder="1"/>
    </xf>
    <xf numFmtId="0" fontId="12" fillId="9" borderId="33" xfId="0" applyFont="1" applyFill="1" applyBorder="1" applyAlignment="1">
      <alignment horizontal="center" wrapText="1" readingOrder="1"/>
    </xf>
    <xf numFmtId="0" fontId="12" fillId="10" borderId="34" xfId="0" applyFont="1" applyFill="1" applyBorder="1" applyAlignment="1">
      <alignment horizontal="left" wrapText="1" readingOrder="1"/>
    </xf>
    <xf numFmtId="0" fontId="12" fillId="10" borderId="31" xfId="0" applyFont="1" applyFill="1" applyBorder="1" applyAlignment="1">
      <alignment horizontal="left" wrapText="1" readingOrder="1"/>
    </xf>
    <xf numFmtId="3" fontId="13" fillId="12" borderId="37" xfId="0" applyNumberFormat="1" applyFont="1" applyFill="1" applyBorder="1" applyAlignment="1">
      <alignment horizontal="center" wrapText="1" readingOrder="1"/>
    </xf>
    <xf numFmtId="0" fontId="13" fillId="12" borderId="37" xfId="0" applyFont="1" applyFill="1" applyBorder="1" applyAlignment="1">
      <alignment horizontal="center" wrapText="1" readingOrder="1"/>
    </xf>
    <xf numFmtId="0" fontId="12" fillId="10" borderId="30" xfId="0" applyFont="1" applyFill="1" applyBorder="1" applyAlignment="1">
      <alignment horizontal="left" wrapText="1" readingOrder="1"/>
    </xf>
    <xf numFmtId="0" fontId="13" fillId="12" borderId="38" xfId="0" applyFont="1" applyFill="1" applyBorder="1" applyAlignment="1">
      <alignment horizontal="center" wrapText="1" readingOrder="1"/>
    </xf>
    <xf numFmtId="0" fontId="12" fillId="10" borderId="39" xfId="0" applyFont="1" applyFill="1" applyBorder="1" applyAlignment="1">
      <alignment horizontal="left" wrapText="1" readingOrder="1"/>
    </xf>
    <xf numFmtId="0" fontId="13" fillId="12" borderId="40" xfId="0" applyFont="1" applyFill="1" applyBorder="1" applyAlignment="1">
      <alignment horizontal="center" wrapText="1" readingOrder="1"/>
    </xf>
    <xf numFmtId="0" fontId="13" fillId="13" borderId="41" xfId="0" applyFont="1" applyFill="1" applyBorder="1" applyAlignment="1">
      <alignment horizontal="center" wrapText="1" readingOrder="1"/>
    </xf>
    <xf numFmtId="0" fontId="10" fillId="9" borderId="27" xfId="0" applyFont="1" applyFill="1" applyBorder="1" applyAlignment="1">
      <alignment wrapText="1"/>
    </xf>
    <xf numFmtId="0" fontId="13" fillId="12" borderId="35" xfId="0" applyFont="1" applyFill="1" applyBorder="1" applyAlignment="1">
      <alignment horizontal="center" wrapText="1" readingOrder="1"/>
    </xf>
    <xf numFmtId="0" fontId="12" fillId="9" borderId="35" xfId="0" applyFont="1" applyFill="1" applyBorder="1" applyAlignment="1">
      <alignment horizontal="center" wrapText="1" readingOrder="1"/>
    </xf>
    <xf numFmtId="3" fontId="13" fillId="11" borderId="34" xfId="0" applyNumberFormat="1" applyFont="1" applyFill="1" applyBorder="1" applyAlignment="1">
      <alignment horizontal="center" wrapText="1" readingOrder="1"/>
    </xf>
    <xf numFmtId="0" fontId="13" fillId="12" borderId="34" xfId="0" applyFont="1" applyFill="1" applyBorder="1" applyAlignment="1">
      <alignment horizontal="center" wrapText="1" readingOrder="1"/>
    </xf>
    <xf numFmtId="0" fontId="13" fillId="13" borderId="34" xfId="0" applyFont="1" applyFill="1" applyBorder="1" applyAlignment="1">
      <alignment horizontal="center" wrapText="1" readingOrder="1"/>
    </xf>
    <xf numFmtId="3" fontId="13" fillId="14" borderId="34" xfId="0" applyNumberFormat="1" applyFont="1" applyFill="1" applyBorder="1" applyAlignment="1">
      <alignment horizontal="center" wrapText="1" readingOrder="1"/>
    </xf>
    <xf numFmtId="3" fontId="13" fillId="15" borderId="34" xfId="0" applyNumberFormat="1" applyFont="1" applyFill="1" applyBorder="1" applyAlignment="1">
      <alignment horizontal="center" wrapText="1" readingOrder="1"/>
    </xf>
    <xf numFmtId="3" fontId="13" fillId="16" borderId="31" xfId="0" applyNumberFormat="1" applyFont="1" applyFill="1" applyBorder="1" applyAlignment="1">
      <alignment horizontal="center" wrapText="1" readingOrder="1"/>
    </xf>
    <xf numFmtId="3" fontId="13" fillId="17" borderId="34" xfId="0" applyNumberFormat="1" applyFont="1" applyFill="1" applyBorder="1" applyAlignment="1">
      <alignment horizontal="center" wrapText="1" readingOrder="1"/>
    </xf>
    <xf numFmtId="3" fontId="13" fillId="12" borderId="31" xfId="0" applyNumberFormat="1" applyFont="1" applyFill="1" applyBorder="1" applyAlignment="1">
      <alignment horizontal="center" wrapText="1" readingOrder="1"/>
    </xf>
    <xf numFmtId="9" fontId="16" fillId="13" borderId="31" xfId="0" applyNumberFormat="1" applyFont="1" applyFill="1" applyBorder="1" applyAlignment="1">
      <alignment horizontal="center" wrapText="1" readingOrder="1"/>
    </xf>
    <xf numFmtId="3" fontId="13" fillId="14" borderId="31" xfId="0" applyNumberFormat="1" applyFont="1" applyFill="1" applyBorder="1" applyAlignment="1">
      <alignment horizontal="center" wrapText="1" readingOrder="1"/>
    </xf>
    <xf numFmtId="3" fontId="13" fillId="15" borderId="31" xfId="0" applyNumberFormat="1" applyFont="1" applyFill="1" applyBorder="1" applyAlignment="1">
      <alignment horizontal="center" wrapText="1" readingOrder="1"/>
    </xf>
    <xf numFmtId="3" fontId="13" fillId="17" borderId="31" xfId="0" applyNumberFormat="1" applyFont="1" applyFill="1" applyBorder="1" applyAlignment="1">
      <alignment horizontal="center" wrapText="1" readingOrder="1"/>
    </xf>
    <xf numFmtId="3" fontId="13" fillId="12" borderId="30" xfId="0" applyNumberFormat="1" applyFont="1" applyFill="1" applyBorder="1" applyAlignment="1">
      <alignment horizontal="center" wrapText="1" readingOrder="1"/>
    </xf>
    <xf numFmtId="3" fontId="13" fillId="11" borderId="39" xfId="0" applyNumberFormat="1" applyFont="1" applyFill="1" applyBorder="1" applyAlignment="1">
      <alignment horizontal="center" wrapText="1" readingOrder="1"/>
    </xf>
    <xf numFmtId="3" fontId="13" fillId="14" borderId="40" xfId="0" applyNumberFormat="1" applyFont="1" applyFill="1" applyBorder="1" applyAlignment="1">
      <alignment horizontal="center" wrapText="1" readingOrder="1"/>
    </xf>
    <xf numFmtId="3" fontId="13" fillId="15" borderId="41" xfId="0" applyNumberFormat="1" applyFont="1" applyFill="1" applyBorder="1" applyAlignment="1">
      <alignment horizontal="center" wrapText="1" readingOrder="1"/>
    </xf>
    <xf numFmtId="3" fontId="13" fillId="16" borderId="40" xfId="0" applyNumberFormat="1" applyFont="1" applyFill="1" applyBorder="1" applyAlignment="1">
      <alignment horizontal="center" wrapText="1" readingOrder="1"/>
    </xf>
    <xf numFmtId="3" fontId="13" fillId="17" borderId="41" xfId="0" applyNumberFormat="1" applyFont="1" applyFill="1" applyBorder="1" applyAlignment="1">
      <alignment horizontal="center" wrapText="1" readingOrder="1"/>
    </xf>
    <xf numFmtId="0" fontId="12" fillId="10" borderId="45" xfId="0" applyFont="1" applyFill="1" applyBorder="1" applyAlignment="1">
      <alignment horizontal="left" wrapText="1" readingOrder="1"/>
    </xf>
    <xf numFmtId="0" fontId="12" fillId="10" borderId="46" xfId="0" applyFont="1" applyFill="1" applyBorder="1" applyAlignment="1">
      <alignment horizontal="left" wrapText="1" readingOrder="1"/>
    </xf>
    <xf numFmtId="0" fontId="12" fillId="10" borderId="47" xfId="0" applyFont="1" applyFill="1" applyBorder="1" applyAlignment="1">
      <alignment horizontal="left" wrapText="1" readingOrder="1"/>
    </xf>
    <xf numFmtId="0" fontId="12" fillId="10" borderId="48" xfId="0" applyFont="1" applyFill="1" applyBorder="1" applyAlignment="1">
      <alignment horizontal="left" wrapText="1" readingOrder="1"/>
    </xf>
    <xf numFmtId="0" fontId="19" fillId="10" borderId="39" xfId="0" applyFont="1" applyFill="1" applyBorder="1" applyAlignment="1">
      <alignment horizontal="left" wrapText="1" readingOrder="1"/>
    </xf>
    <xf numFmtId="0" fontId="3" fillId="19" borderId="0" xfId="0" applyFont="1" applyFill="1"/>
    <xf numFmtId="0" fontId="23" fillId="20" borderId="49" xfId="0" applyFont="1" applyFill="1" applyBorder="1" applyAlignment="1">
      <alignment horizontal="center"/>
    </xf>
    <xf numFmtId="0" fontId="23" fillId="20" borderId="51" xfId="0" applyFont="1" applyFill="1" applyBorder="1" applyAlignment="1">
      <alignment horizontal="center"/>
    </xf>
    <xf numFmtId="0" fontId="23" fillId="20" borderId="52" xfId="0" applyFont="1" applyFill="1" applyBorder="1" applyAlignment="1">
      <alignment horizontal="center"/>
    </xf>
    <xf numFmtId="0" fontId="24" fillId="21" borderId="50" xfId="0" applyFont="1" applyFill="1" applyBorder="1" applyAlignment="1">
      <alignment horizontal="center"/>
    </xf>
    <xf numFmtId="0" fontId="24" fillId="21" borderId="53" xfId="0" applyFont="1" applyFill="1" applyBorder="1" applyAlignment="1">
      <alignment horizontal="center"/>
    </xf>
    <xf numFmtId="3" fontId="25" fillId="0" borderId="49" xfId="0" applyNumberFormat="1" applyFont="1" applyBorder="1" applyAlignment="1">
      <alignment vertical="center"/>
    </xf>
    <xf numFmtId="3" fontId="25" fillId="0" borderId="51" xfId="0" applyNumberFormat="1" applyFont="1" applyBorder="1" applyAlignment="1">
      <alignment vertical="center"/>
    </xf>
    <xf numFmtId="3" fontId="25" fillId="0" borderId="54" xfId="0" applyNumberFormat="1" applyFont="1" applyBorder="1"/>
    <xf numFmtId="3" fontId="25" fillId="0" borderId="50" xfId="0" applyNumberFormat="1" applyFont="1" applyBorder="1" applyAlignment="1">
      <alignment vertical="center"/>
    </xf>
    <xf numFmtId="3" fontId="25" fillId="0" borderId="53" xfId="0" applyNumberFormat="1" applyFont="1" applyBorder="1" applyAlignment="1">
      <alignment vertical="center"/>
    </xf>
    <xf numFmtId="3" fontId="25" fillId="0" borderId="52" xfId="0" applyNumberFormat="1" applyFont="1" applyBorder="1"/>
    <xf numFmtId="0" fontId="25" fillId="0" borderId="49" xfId="0" applyFont="1" applyBorder="1" applyAlignment="1">
      <alignment vertical="center"/>
    </xf>
    <xf numFmtId="0" fontId="25" fillId="0" borderId="51" xfId="0" applyFont="1" applyBorder="1" applyAlignment="1">
      <alignment vertical="center"/>
    </xf>
    <xf numFmtId="0" fontId="25" fillId="0" borderId="52" xfId="0" applyFont="1" applyBorder="1"/>
    <xf numFmtId="0" fontId="25" fillId="0" borderId="50" xfId="0" applyFont="1" applyBorder="1" applyAlignment="1">
      <alignment vertical="center"/>
    </xf>
    <xf numFmtId="0" fontId="25" fillId="0" borderId="53" xfId="0" applyFont="1" applyBorder="1" applyAlignment="1">
      <alignment vertical="center"/>
    </xf>
    <xf numFmtId="3" fontId="26" fillId="7" borderId="19" xfId="0" applyNumberFormat="1" applyFont="1" applyFill="1" applyBorder="1"/>
    <xf numFmtId="3" fontId="0" fillId="0" borderId="61" xfId="0" applyNumberFormat="1" applyBorder="1"/>
    <xf numFmtId="3" fontId="9" fillId="6" borderId="62" xfId="0" applyNumberFormat="1" applyFont="1" applyFill="1" applyBorder="1" applyAlignment="1">
      <alignment vertical="center"/>
    </xf>
    <xf numFmtId="3" fontId="0" fillId="24" borderId="61" xfId="0" applyNumberFormat="1" applyFill="1" applyBorder="1"/>
    <xf numFmtId="0" fontId="7" fillId="4" borderId="61" xfId="0" applyFont="1" applyFill="1" applyBorder="1" applyAlignment="1">
      <alignment horizontal="center"/>
    </xf>
    <xf numFmtId="3" fontId="2" fillId="8" borderId="64" xfId="0" applyNumberFormat="1" applyFont="1" applyFill="1" applyBorder="1"/>
    <xf numFmtId="3" fontId="1" fillId="8" borderId="64" xfId="0" applyNumberFormat="1" applyFont="1" applyFill="1" applyBorder="1"/>
    <xf numFmtId="3" fontId="9" fillId="0" borderId="61" xfId="0" applyNumberFormat="1" applyFont="1" applyBorder="1"/>
    <xf numFmtId="0" fontId="24" fillId="21" borderId="65" xfId="0" applyFont="1" applyFill="1" applyBorder="1" applyAlignment="1">
      <alignment horizontal="center"/>
    </xf>
    <xf numFmtId="3" fontId="25" fillId="0" borderId="65" xfId="0" applyNumberFormat="1" applyFont="1" applyBorder="1"/>
    <xf numFmtId="0" fontId="25" fillId="0" borderId="65" xfId="0" applyFont="1" applyBorder="1"/>
    <xf numFmtId="0" fontId="1" fillId="5" borderId="66" xfId="0" applyFont="1" applyFill="1" applyBorder="1" applyAlignment="1">
      <alignment horizontal="center" wrapText="1"/>
    </xf>
    <xf numFmtId="3" fontId="2" fillId="5" borderId="62" xfId="0" applyNumberFormat="1" applyFont="1" applyFill="1" applyBorder="1"/>
    <xf numFmtId="3" fontId="2" fillId="5" borderId="22" xfId="0" applyNumberFormat="1" applyFont="1" applyFill="1" applyBorder="1"/>
    <xf numFmtId="0" fontId="1" fillId="5" borderId="62" xfId="0" applyFont="1" applyFill="1" applyBorder="1" applyAlignment="1">
      <alignment horizontal="center" wrapText="1"/>
    </xf>
    <xf numFmtId="0" fontId="22" fillId="22" borderId="67" xfId="0" applyFont="1" applyFill="1" applyBorder="1" applyAlignment="1">
      <alignment horizontal="center" wrapText="1"/>
    </xf>
    <xf numFmtId="3" fontId="25" fillId="23" borderId="67" xfId="0" applyNumberFormat="1" applyFont="1" applyFill="1" applyBorder="1" applyAlignment="1">
      <alignment vertical="center"/>
    </xf>
    <xf numFmtId="0" fontId="25" fillId="23" borderId="67" xfId="0" applyFont="1" applyFill="1" applyBorder="1" applyAlignment="1">
      <alignment vertical="center"/>
    </xf>
    <xf numFmtId="3" fontId="25" fillId="0" borderId="74" xfId="0" applyNumberFormat="1" applyFont="1" applyBorder="1" applyAlignment="1">
      <alignment vertical="center"/>
    </xf>
    <xf numFmtId="3" fontId="25" fillId="0" borderId="75" xfId="0" applyNumberFormat="1" applyFont="1" applyBorder="1" applyAlignment="1">
      <alignment vertical="center"/>
    </xf>
    <xf numFmtId="3" fontId="25" fillId="0" borderId="76" xfId="0" applyNumberFormat="1" applyFont="1" applyBorder="1"/>
    <xf numFmtId="3" fontId="25" fillId="0" borderId="77" xfId="0" applyNumberFormat="1" applyFont="1" applyBorder="1" applyAlignment="1">
      <alignment vertical="center"/>
    </xf>
    <xf numFmtId="3" fontId="25" fillId="0" borderId="78" xfId="0" applyNumberFormat="1" applyFont="1" applyBorder="1" applyAlignment="1">
      <alignment vertical="center"/>
    </xf>
    <xf numFmtId="3" fontId="25" fillId="0" borderId="79" xfId="0" applyNumberFormat="1" applyFont="1" applyBorder="1"/>
    <xf numFmtId="0" fontId="25" fillId="0" borderId="81" xfId="0" applyFont="1" applyBorder="1" applyAlignment="1">
      <alignment vertical="center"/>
    </xf>
    <xf numFmtId="3" fontId="25" fillId="0" borderId="82" xfId="0" applyNumberFormat="1" applyFont="1" applyBorder="1" applyAlignment="1">
      <alignment vertical="center"/>
    </xf>
    <xf numFmtId="0" fontId="25" fillId="0" borderId="82" xfId="0" applyFont="1" applyBorder="1" applyAlignment="1">
      <alignment vertical="center"/>
    </xf>
    <xf numFmtId="0" fontId="25" fillId="0" borderId="83" xfId="0" applyFont="1" applyBorder="1"/>
    <xf numFmtId="0" fontId="25" fillId="0" borderId="84" xfId="0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0" fontId="25" fillId="0" borderId="86" xfId="0" applyFont="1" applyBorder="1"/>
    <xf numFmtId="0" fontId="27" fillId="25" borderId="68" xfId="0" applyFont="1" applyFill="1" applyBorder="1" applyAlignment="1">
      <alignment horizontal="center"/>
    </xf>
    <xf numFmtId="0" fontId="27" fillId="25" borderId="69" xfId="0" applyFont="1" applyFill="1" applyBorder="1" applyAlignment="1">
      <alignment horizontal="center"/>
    </xf>
    <xf numFmtId="3" fontId="0" fillId="25" borderId="70" xfId="0" applyNumberFormat="1" applyFill="1" applyBorder="1" applyAlignment="1">
      <alignment horizontal="center"/>
    </xf>
    <xf numFmtId="3" fontId="2" fillId="25" borderId="71" xfId="0" applyNumberFormat="1" applyFont="1" applyFill="1" applyBorder="1" applyAlignment="1">
      <alignment horizontal="center"/>
    </xf>
    <xf numFmtId="0" fontId="27" fillId="25" borderId="72" xfId="0" applyFont="1" applyFill="1" applyBorder="1" applyAlignment="1">
      <alignment horizontal="center"/>
    </xf>
    <xf numFmtId="3" fontId="1" fillId="25" borderId="71" xfId="0" applyNumberFormat="1" applyFont="1" applyFill="1" applyBorder="1" applyAlignment="1">
      <alignment horizontal="center"/>
    </xf>
    <xf numFmtId="3" fontId="0" fillId="25" borderId="80" xfId="0" applyNumberFormat="1" applyFill="1" applyBorder="1" applyAlignment="1">
      <alignment horizontal="center"/>
    </xf>
    <xf numFmtId="3" fontId="0" fillId="25" borderId="95" xfId="0" applyNumberFormat="1" applyFill="1" applyBorder="1" applyAlignment="1">
      <alignment horizontal="center"/>
    </xf>
    <xf numFmtId="3" fontId="0" fillId="25" borderId="108" xfId="0" applyNumberFormat="1" applyFill="1" applyBorder="1" applyAlignment="1">
      <alignment horizontal="center"/>
    </xf>
    <xf numFmtId="3" fontId="0" fillId="25" borderId="87" xfId="0" applyNumberFormat="1" applyFill="1" applyBorder="1" applyAlignment="1">
      <alignment horizontal="center"/>
    </xf>
    <xf numFmtId="3" fontId="1" fillId="25" borderId="73" xfId="0" applyNumberFormat="1" applyFont="1" applyFill="1" applyBorder="1" applyAlignment="1">
      <alignment horizontal="center"/>
    </xf>
    <xf numFmtId="164" fontId="8" fillId="25" borderId="88" xfId="0" applyNumberFormat="1" applyFont="1" applyFill="1" applyBorder="1" applyAlignment="1">
      <alignment vertical="center"/>
    </xf>
    <xf numFmtId="3" fontId="25" fillId="25" borderId="89" xfId="0" applyNumberFormat="1" applyFont="1" applyFill="1" applyBorder="1" applyAlignment="1">
      <alignment vertical="center"/>
    </xf>
    <xf numFmtId="3" fontId="25" fillId="25" borderId="90" xfId="0" applyNumberFormat="1" applyFont="1" applyFill="1" applyBorder="1" applyAlignment="1">
      <alignment vertical="center"/>
    </xf>
    <xf numFmtId="3" fontId="25" fillId="25" borderId="91" xfId="0" applyNumberFormat="1" applyFont="1" applyFill="1" applyBorder="1"/>
    <xf numFmtId="3" fontId="25" fillId="25" borderId="92" xfId="0" applyNumberFormat="1" applyFont="1" applyFill="1" applyBorder="1" applyAlignment="1">
      <alignment vertical="center"/>
    </xf>
    <xf numFmtId="3" fontId="25" fillId="25" borderId="93" xfId="0" applyNumberFormat="1" applyFont="1" applyFill="1" applyBorder="1" applyAlignment="1">
      <alignment vertical="center"/>
    </xf>
    <xf numFmtId="3" fontId="25" fillId="25" borderId="94" xfId="0" applyNumberFormat="1" applyFont="1" applyFill="1" applyBorder="1"/>
    <xf numFmtId="3" fontId="25" fillId="26" borderId="96" xfId="0" applyNumberFormat="1" applyFont="1" applyFill="1" applyBorder="1" applyAlignment="1">
      <alignment vertical="center"/>
    </xf>
    <xf numFmtId="164" fontId="8" fillId="25" borderId="97" xfId="0" applyNumberFormat="1" applyFont="1" applyFill="1" applyBorder="1" applyAlignment="1">
      <alignment vertical="center"/>
    </xf>
    <xf numFmtId="3" fontId="25" fillId="25" borderId="49" xfId="0" applyNumberFormat="1" applyFont="1" applyFill="1" applyBorder="1" applyAlignment="1">
      <alignment vertical="center"/>
    </xf>
    <xf numFmtId="3" fontId="25" fillId="25" borderId="51" xfId="0" applyNumberFormat="1" applyFont="1" applyFill="1" applyBorder="1" applyAlignment="1">
      <alignment vertical="center"/>
    </xf>
    <xf numFmtId="3" fontId="25" fillId="25" borderId="52" xfId="0" applyNumberFormat="1" applyFont="1" applyFill="1" applyBorder="1"/>
    <xf numFmtId="3" fontId="25" fillId="25" borderId="50" xfId="0" applyNumberFormat="1" applyFont="1" applyFill="1" applyBorder="1" applyAlignment="1">
      <alignment vertical="center"/>
    </xf>
    <xf numFmtId="3" fontId="25" fillId="25" borderId="53" xfId="0" applyNumberFormat="1" applyFont="1" applyFill="1" applyBorder="1" applyAlignment="1">
      <alignment vertical="center"/>
    </xf>
    <xf numFmtId="3" fontId="25" fillId="25" borderId="65" xfId="0" applyNumberFormat="1" applyFont="1" applyFill="1" applyBorder="1"/>
    <xf numFmtId="3" fontId="25" fillId="26" borderId="98" xfId="0" applyNumberFormat="1" applyFont="1" applyFill="1" applyBorder="1" applyAlignment="1">
      <alignment vertical="center"/>
    </xf>
    <xf numFmtId="3" fontId="1" fillId="25" borderId="99" xfId="0" applyNumberFormat="1" applyFont="1" applyFill="1" applyBorder="1"/>
    <xf numFmtId="3" fontId="1" fillId="25" borderId="20" xfId="0" applyNumberFormat="1" applyFont="1" applyFill="1" applyBorder="1"/>
    <xf numFmtId="3" fontId="1" fillId="25" borderId="21" xfId="0" applyNumberFormat="1" applyFont="1" applyFill="1" applyBorder="1"/>
    <xf numFmtId="3" fontId="1" fillId="25" borderId="100" xfId="0" applyNumberFormat="1" applyFont="1" applyFill="1" applyBorder="1"/>
    <xf numFmtId="0" fontId="3" fillId="26" borderId="97" xfId="0" applyFont="1" applyFill="1" applyBorder="1"/>
    <xf numFmtId="0" fontId="22" fillId="26" borderId="98" xfId="0" applyFont="1" applyFill="1" applyBorder="1" applyAlignment="1">
      <alignment horizontal="center" wrapText="1"/>
    </xf>
    <xf numFmtId="0" fontId="23" fillId="26" borderId="49" xfId="0" applyFont="1" applyFill="1" applyBorder="1" applyAlignment="1">
      <alignment horizontal="center"/>
    </xf>
    <xf numFmtId="0" fontId="23" fillId="26" borderId="51" xfId="0" applyFont="1" applyFill="1" applyBorder="1" applyAlignment="1">
      <alignment horizontal="center"/>
    </xf>
    <xf numFmtId="0" fontId="23" fillId="26" borderId="52" xfId="0" applyFont="1" applyFill="1" applyBorder="1" applyAlignment="1">
      <alignment horizontal="center"/>
    </xf>
    <xf numFmtId="0" fontId="24" fillId="26" borderId="50" xfId="0" applyFont="1" applyFill="1" applyBorder="1" applyAlignment="1">
      <alignment horizontal="center"/>
    </xf>
    <xf numFmtId="0" fontId="24" fillId="26" borderId="53" xfId="0" applyFont="1" applyFill="1" applyBorder="1" applyAlignment="1">
      <alignment horizontal="center"/>
    </xf>
    <xf numFmtId="0" fontId="24" fillId="26" borderId="65" xfId="0" applyFont="1" applyFill="1" applyBorder="1" applyAlignment="1">
      <alignment horizontal="center"/>
    </xf>
    <xf numFmtId="3" fontId="25" fillId="25" borderId="54" xfId="0" applyNumberFormat="1" applyFont="1" applyFill="1" applyBorder="1"/>
    <xf numFmtId="164" fontId="8" fillId="25" borderId="101" xfId="0" applyNumberFormat="1" applyFont="1" applyFill="1" applyBorder="1" applyAlignment="1">
      <alignment vertical="center"/>
    </xf>
    <xf numFmtId="3" fontId="25" fillId="25" borderId="102" xfId="0" applyNumberFormat="1" applyFont="1" applyFill="1" applyBorder="1" applyAlignment="1">
      <alignment vertical="center"/>
    </xf>
    <xf numFmtId="3" fontId="25" fillId="25" borderId="103" xfId="0" applyNumberFormat="1" applyFont="1" applyFill="1" applyBorder="1" applyAlignment="1">
      <alignment vertical="center"/>
    </xf>
    <xf numFmtId="3" fontId="25" fillId="25" borderId="104" xfId="0" applyNumberFormat="1" applyFont="1" applyFill="1" applyBorder="1"/>
    <xf numFmtId="3" fontId="25" fillId="25" borderId="105" xfId="0" applyNumberFormat="1" applyFont="1" applyFill="1" applyBorder="1" applyAlignment="1">
      <alignment vertical="center"/>
    </xf>
    <xf numFmtId="3" fontId="25" fillId="25" borderId="106" xfId="0" applyNumberFormat="1" applyFont="1" applyFill="1" applyBorder="1" applyAlignment="1">
      <alignment vertical="center"/>
    </xf>
    <xf numFmtId="3" fontId="25" fillId="25" borderId="107" xfId="0" applyNumberFormat="1" applyFont="1" applyFill="1" applyBorder="1"/>
    <xf numFmtId="3" fontId="25" fillId="26" borderId="109" xfId="0" applyNumberFormat="1" applyFont="1" applyFill="1" applyBorder="1" applyAlignment="1">
      <alignment vertical="center"/>
    </xf>
    <xf numFmtId="3" fontId="13" fillId="25" borderId="34" xfId="0" applyNumberFormat="1" applyFont="1" applyFill="1" applyBorder="1" applyAlignment="1">
      <alignment horizontal="center" wrapText="1" readingOrder="1"/>
    </xf>
    <xf numFmtId="3" fontId="13" fillId="25" borderId="31" xfId="0" applyNumberFormat="1" applyFont="1" applyFill="1" applyBorder="1" applyAlignment="1">
      <alignment horizontal="center" wrapText="1" readingOrder="1"/>
    </xf>
    <xf numFmtId="3" fontId="13" fillId="25" borderId="30" xfId="0" applyNumberFormat="1" applyFont="1" applyFill="1" applyBorder="1" applyAlignment="1">
      <alignment horizontal="center" wrapText="1" readingOrder="1"/>
    </xf>
    <xf numFmtId="0" fontId="13" fillId="13" borderId="26" xfId="0" applyFont="1" applyFill="1" applyBorder="1" applyAlignment="1">
      <alignment horizontal="left" wrapText="1" readingOrder="1"/>
    </xf>
    <xf numFmtId="9" fontId="15" fillId="13" borderId="0" xfId="0" applyNumberFormat="1" applyFont="1" applyFill="1" applyAlignment="1">
      <alignment horizontal="center" wrapText="1" readingOrder="1"/>
    </xf>
    <xf numFmtId="9" fontId="15" fillId="13" borderId="27" xfId="0" applyNumberFormat="1" applyFont="1" applyFill="1" applyBorder="1" applyAlignment="1">
      <alignment horizontal="center" wrapText="1" readingOrder="1"/>
    </xf>
    <xf numFmtId="0" fontId="13" fillId="13" borderId="110" xfId="0" applyFont="1" applyFill="1" applyBorder="1" applyAlignment="1">
      <alignment horizontal="center" wrapText="1" readingOrder="1"/>
    </xf>
    <xf numFmtId="0" fontId="12" fillId="9" borderId="113" xfId="0" applyFont="1" applyFill="1" applyBorder="1" applyAlignment="1">
      <alignment horizontal="center" wrapText="1" readingOrder="1"/>
    </xf>
    <xf numFmtId="0" fontId="12" fillId="9" borderId="114" xfId="0" applyFont="1" applyFill="1" applyBorder="1" applyAlignment="1">
      <alignment horizontal="center" wrapText="1" readingOrder="1"/>
    </xf>
    <xf numFmtId="3" fontId="13" fillId="25" borderId="115" xfId="0" applyNumberFormat="1" applyFont="1" applyFill="1" applyBorder="1" applyAlignment="1">
      <alignment horizontal="center" wrapText="1" readingOrder="1"/>
    </xf>
    <xf numFmtId="3" fontId="13" fillId="25" borderId="116" xfId="0" applyNumberFormat="1" applyFont="1" applyFill="1" applyBorder="1" applyAlignment="1">
      <alignment horizontal="center" wrapText="1" readingOrder="1"/>
    </xf>
    <xf numFmtId="3" fontId="13" fillId="25" borderId="117" xfId="0" applyNumberFormat="1" applyFont="1" applyFill="1" applyBorder="1" applyAlignment="1">
      <alignment horizontal="center" wrapText="1" readingOrder="1"/>
    </xf>
    <xf numFmtId="3" fontId="13" fillId="25" borderId="118" xfId="0" applyNumberFormat="1" applyFont="1" applyFill="1" applyBorder="1" applyAlignment="1">
      <alignment horizontal="center" wrapText="1" readingOrder="1"/>
    </xf>
    <xf numFmtId="3" fontId="13" fillId="25" borderId="119" xfId="0" applyNumberFormat="1" applyFont="1" applyFill="1" applyBorder="1" applyAlignment="1">
      <alignment horizontal="center" wrapText="1" readingOrder="1"/>
    </xf>
    <xf numFmtId="3" fontId="13" fillId="25" borderId="120" xfId="0" applyNumberFormat="1" applyFont="1" applyFill="1" applyBorder="1" applyAlignment="1">
      <alignment horizontal="center" wrapText="1" readingOrder="1"/>
    </xf>
    <xf numFmtId="3" fontId="13" fillId="25" borderId="121" xfId="0" applyNumberFormat="1" applyFont="1" applyFill="1" applyBorder="1" applyAlignment="1">
      <alignment horizontal="center" wrapText="1" readingOrder="1"/>
    </xf>
    <xf numFmtId="3" fontId="13" fillId="25" borderId="122" xfId="0" applyNumberFormat="1" applyFont="1" applyFill="1" applyBorder="1" applyAlignment="1">
      <alignment horizontal="center" wrapText="1" readingOrder="1"/>
    </xf>
    <xf numFmtId="0" fontId="13" fillId="13" borderId="35" xfId="0" applyFont="1" applyFill="1" applyBorder="1" applyAlignment="1">
      <alignment horizontal="center" wrapText="1" readingOrder="1"/>
    </xf>
    <xf numFmtId="9" fontId="16" fillId="13" borderId="37" xfId="0" applyNumberFormat="1" applyFont="1" applyFill="1" applyBorder="1" applyAlignment="1">
      <alignment horizontal="center" wrapText="1" readingOrder="1"/>
    </xf>
    <xf numFmtId="9" fontId="16" fillId="13" borderId="38" xfId="0" applyNumberFormat="1" applyFont="1" applyFill="1" applyBorder="1" applyAlignment="1">
      <alignment horizontal="center" wrapText="1" readingOrder="1"/>
    </xf>
    <xf numFmtId="3" fontId="13" fillId="25" borderId="123" xfId="0" applyNumberFormat="1" applyFont="1" applyFill="1" applyBorder="1" applyAlignment="1">
      <alignment horizontal="center" wrapText="1" readingOrder="1"/>
    </xf>
    <xf numFmtId="3" fontId="13" fillId="25" borderId="124" xfId="0" applyNumberFormat="1" applyFont="1" applyFill="1" applyBorder="1" applyAlignment="1">
      <alignment horizontal="center" wrapText="1" readingOrder="1"/>
    </xf>
    <xf numFmtId="3" fontId="13" fillId="25" borderId="125" xfId="0" applyNumberFormat="1" applyFont="1" applyFill="1" applyBorder="1" applyAlignment="1">
      <alignment horizontal="center" wrapText="1" readingOrder="1"/>
    </xf>
    <xf numFmtId="3" fontId="13" fillId="25" borderId="126" xfId="0" applyNumberFormat="1" applyFont="1" applyFill="1" applyBorder="1" applyAlignment="1">
      <alignment horizontal="center" wrapText="1" readingOrder="1"/>
    </xf>
    <xf numFmtId="3" fontId="13" fillId="25" borderId="127" xfId="0" applyNumberFormat="1" applyFont="1" applyFill="1" applyBorder="1" applyAlignment="1">
      <alignment horizontal="center" wrapText="1" readingOrder="1"/>
    </xf>
    <xf numFmtId="0" fontId="20" fillId="26" borderId="55" xfId="0" applyFont="1" applyFill="1" applyBorder="1" applyAlignment="1">
      <alignment horizontal="center"/>
    </xf>
    <xf numFmtId="0" fontId="20" fillId="26" borderId="56" xfId="0" applyFont="1" applyFill="1" applyBorder="1" applyAlignment="1">
      <alignment horizontal="center"/>
    </xf>
    <xf numFmtId="0" fontId="20" fillId="26" borderId="57" xfId="0" applyFont="1" applyFill="1" applyBorder="1" applyAlignment="1">
      <alignment horizontal="center"/>
    </xf>
    <xf numFmtId="0" fontId="21" fillId="26" borderId="58" xfId="0" applyFont="1" applyFill="1" applyBorder="1" applyAlignment="1">
      <alignment horizontal="center"/>
    </xf>
    <xf numFmtId="0" fontId="21" fillId="26" borderId="59" xfId="0" applyFont="1" applyFill="1" applyBorder="1" applyAlignment="1">
      <alignment horizontal="center"/>
    </xf>
    <xf numFmtId="0" fontId="20" fillId="20" borderId="55" xfId="0" applyFont="1" applyFill="1" applyBorder="1" applyAlignment="1">
      <alignment horizontal="center"/>
    </xf>
    <xf numFmtId="0" fontId="20" fillId="20" borderId="56" xfId="0" applyFont="1" applyFill="1" applyBorder="1" applyAlignment="1">
      <alignment horizontal="center"/>
    </xf>
    <xf numFmtId="0" fontId="20" fillId="20" borderId="57" xfId="0" applyFont="1" applyFill="1" applyBorder="1" applyAlignment="1">
      <alignment horizontal="center"/>
    </xf>
    <xf numFmtId="0" fontId="21" fillId="21" borderId="58" xfId="0" applyFont="1" applyFill="1" applyBorder="1" applyAlignment="1">
      <alignment horizontal="center"/>
    </xf>
    <xf numFmtId="0" fontId="21" fillId="21" borderId="5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63" xfId="0" applyFont="1" applyFill="1" applyBorder="1" applyAlignment="1">
      <alignment horizontal="center"/>
    </xf>
    <xf numFmtId="0" fontId="18" fillId="18" borderId="21" xfId="0" applyFont="1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12" fillId="9" borderId="112" xfId="0" applyFont="1" applyFill="1" applyBorder="1" applyAlignment="1">
      <alignment horizontal="center" wrapText="1" readingOrder="1"/>
    </xf>
    <xf numFmtId="0" fontId="12" fillId="9" borderId="96" xfId="0" applyFont="1" applyFill="1" applyBorder="1" applyAlignment="1">
      <alignment horizontal="center" wrapText="1" readingOrder="1"/>
    </xf>
    <xf numFmtId="0" fontId="12" fillId="9" borderId="43" xfId="0" applyFont="1" applyFill="1" applyBorder="1" applyAlignment="1">
      <alignment horizontal="center" wrapText="1" readingOrder="1"/>
    </xf>
    <xf numFmtId="0" fontId="12" fillId="9" borderId="60" xfId="0" applyFont="1" applyFill="1" applyBorder="1" applyAlignment="1">
      <alignment horizontal="center" wrapText="1" readingOrder="1"/>
    </xf>
    <xf numFmtId="0" fontId="12" fillId="9" borderId="38" xfId="0" applyFont="1" applyFill="1" applyBorder="1" applyAlignment="1">
      <alignment horizontal="center" wrapText="1" readingOrder="1"/>
    </xf>
    <xf numFmtId="0" fontId="12" fillId="9" borderId="27" xfId="0" applyFont="1" applyFill="1" applyBorder="1" applyAlignment="1">
      <alignment horizontal="center" wrapText="1" readingOrder="1"/>
    </xf>
    <xf numFmtId="0" fontId="11" fillId="9" borderId="12" xfId="0" applyFont="1" applyFill="1" applyBorder="1" applyAlignment="1">
      <alignment horizontal="center" vertical="center" wrapText="1" readingOrder="1"/>
    </xf>
    <xf numFmtId="0" fontId="11" fillId="9" borderId="44" xfId="0" applyFont="1" applyFill="1" applyBorder="1" applyAlignment="1">
      <alignment horizontal="center" vertical="center" wrapText="1" readingOrder="1"/>
    </xf>
    <xf numFmtId="0" fontId="12" fillId="9" borderId="42" xfId="0" applyFont="1" applyFill="1" applyBorder="1" applyAlignment="1">
      <alignment horizontal="center" wrapText="1" readingOrder="1"/>
    </xf>
    <xf numFmtId="0" fontId="12" fillId="9" borderId="28" xfId="0" applyFont="1" applyFill="1" applyBorder="1" applyAlignment="1">
      <alignment horizontal="center" wrapText="1" readingOrder="1"/>
    </xf>
    <xf numFmtId="0" fontId="12" fillId="9" borderId="88" xfId="0" applyFont="1" applyFill="1" applyBorder="1" applyAlignment="1">
      <alignment horizontal="center" wrapText="1" readingOrder="1"/>
    </xf>
    <xf numFmtId="0" fontId="12" fillId="9" borderId="111" xfId="0" applyFont="1" applyFill="1" applyBorder="1" applyAlignment="1">
      <alignment horizontal="center" wrapText="1" readingOrder="1"/>
    </xf>
    <xf numFmtId="0" fontId="18" fillId="18" borderId="0" xfId="0" applyFont="1" applyFill="1" applyAlignment="1">
      <alignment horizontal="center"/>
    </xf>
    <xf numFmtId="0" fontId="14" fillId="9" borderId="0" xfId="0" applyFont="1" applyFill="1" applyAlignment="1">
      <alignment horizontal="center" wrapText="1" readingOrder="1"/>
    </xf>
    <xf numFmtId="0" fontId="12" fillId="9" borderId="26" xfId="0" applyFont="1" applyFill="1" applyBorder="1" applyAlignment="1">
      <alignment horizontal="center" wrapText="1" readingOrder="1"/>
    </xf>
    <xf numFmtId="0" fontId="12" fillId="9" borderId="0" xfId="0" applyFont="1" applyFill="1" applyAlignment="1">
      <alignment horizontal="center" wrapText="1" readingOrder="1"/>
    </xf>
    <xf numFmtId="0" fontId="12" fillId="9" borderId="36" xfId="0" applyFont="1" applyFill="1" applyBorder="1" applyAlignment="1">
      <alignment horizontal="center" wrapText="1" readingOrder="1"/>
    </xf>
    <xf numFmtId="0" fontId="12" fillId="9" borderId="37" xfId="0" applyFont="1" applyFill="1" applyBorder="1" applyAlignment="1">
      <alignment horizontal="center" wrapText="1" readingOrder="1"/>
    </xf>
    <xf numFmtId="0" fontId="12" fillId="9" borderId="29" xfId="0" applyFont="1" applyFill="1" applyBorder="1" applyAlignment="1">
      <alignment horizontal="center" wrapText="1" readingOrder="1"/>
    </xf>
  </cellXfs>
  <cellStyles count="2">
    <cellStyle name="Normal" xfId="0" builtinId="0"/>
    <cellStyle name="Normal 2" xfId="1" xr:uid="{BA9A5292-0990-4DDD-93FD-D323A9DCA57E}"/>
  </cellStyles>
  <dxfs count="0"/>
  <tableStyles count="0" defaultTableStyle="TableStyleMedium2" defaultPivotStyle="PivotStyleLight16"/>
  <colors>
    <mruColors>
      <color rgb="FFFFC5C5"/>
      <color rgb="FFFFA3A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16</xdr:col>
      <xdr:colOff>339725</xdr:colOff>
      <xdr:row>29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01794A-725D-4F39-AAA1-4099297A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0007600" cy="562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156308</xdr:colOff>
      <xdr:row>8</xdr:row>
      <xdr:rowOff>185615</xdr:rowOff>
    </xdr:from>
    <xdr:to>
      <xdr:col>15</xdr:col>
      <xdr:colOff>430931</xdr:colOff>
      <xdr:row>11</xdr:row>
      <xdr:rowOff>26218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F40FD-F35A-5DA0-9A59-D881E6B22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0" y="1748692"/>
          <a:ext cx="1700931" cy="426757"/>
        </a:xfrm>
        <a:prstGeom prst="rect">
          <a:avLst/>
        </a:prstGeom>
      </xdr:spPr>
    </xdr:pic>
    <xdr:clientData/>
  </xdr:twoCellAnchor>
  <xdr:twoCellAnchor editAs="oneCell">
    <xdr:from>
      <xdr:col>16</xdr:col>
      <xdr:colOff>29308</xdr:colOff>
      <xdr:row>7</xdr:row>
      <xdr:rowOff>78154</xdr:rowOff>
    </xdr:from>
    <xdr:to>
      <xdr:col>21</xdr:col>
      <xdr:colOff>451481</xdr:colOff>
      <xdr:row>12</xdr:row>
      <xdr:rowOff>168123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662362-87C1-46C7-B6E4-2AED8AE91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0" y="1445846"/>
          <a:ext cx="3450635" cy="1066892"/>
        </a:xfrm>
        <a:prstGeom prst="rect">
          <a:avLst/>
        </a:prstGeom>
      </xdr:spPr>
    </xdr:pic>
    <xdr:clientData/>
  </xdr:twoCellAnchor>
  <xdr:twoCellAnchor editAs="oneCell">
    <xdr:from>
      <xdr:col>15</xdr:col>
      <xdr:colOff>136769</xdr:colOff>
      <xdr:row>73</xdr:row>
      <xdr:rowOff>78155</xdr:rowOff>
    </xdr:from>
    <xdr:to>
      <xdr:col>16</xdr:col>
      <xdr:colOff>201695</xdr:colOff>
      <xdr:row>75</xdr:row>
      <xdr:rowOff>114143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F4BDFB-6800-A667-CDF6-59E5E262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55769" y="14311924"/>
          <a:ext cx="670618" cy="426757"/>
        </a:xfrm>
        <a:prstGeom prst="rect">
          <a:avLst/>
        </a:prstGeom>
      </xdr:spPr>
    </xdr:pic>
    <xdr:clientData/>
  </xdr:twoCellAnchor>
  <xdr:twoCellAnchor editAs="oneCell">
    <xdr:from>
      <xdr:col>16</xdr:col>
      <xdr:colOff>351693</xdr:colOff>
      <xdr:row>71</xdr:row>
      <xdr:rowOff>156308</xdr:rowOff>
    </xdr:from>
    <xdr:to>
      <xdr:col>22</xdr:col>
      <xdr:colOff>564448</xdr:colOff>
      <xdr:row>77</xdr:row>
      <xdr:rowOff>82625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A1672-D0EE-8EA6-D269-B8AA0AD8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76385" y="13999308"/>
          <a:ext cx="3846909" cy="107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423333</xdr:colOff>
      <xdr:row>19</xdr:row>
      <xdr:rowOff>153938</xdr:rowOff>
    </xdr:from>
    <xdr:to>
      <xdr:col>7</xdr:col>
      <xdr:colOff>1033696</xdr:colOff>
      <xdr:row>25</xdr:row>
      <xdr:rowOff>154494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B89BC-2251-0354-FEB7-6D57B5EE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0303" y="5253180"/>
          <a:ext cx="453581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1087196</xdr:colOff>
      <xdr:row>16</xdr:row>
      <xdr:rowOff>76970</xdr:rowOff>
    </xdr:from>
    <xdr:to>
      <xdr:col>6</xdr:col>
      <xdr:colOff>242048</xdr:colOff>
      <xdr:row>19</xdr:row>
      <xdr:rowOff>52862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872F7-5766-023F-B859-D7D749B2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2651" y="4627803"/>
          <a:ext cx="463336" cy="524301"/>
        </a:xfrm>
        <a:prstGeom prst="rect">
          <a:avLst/>
        </a:prstGeom>
      </xdr:spPr>
    </xdr:pic>
    <xdr:clientData/>
  </xdr:twoCellAnchor>
  <xdr:twoCellAnchor editAs="oneCell">
    <xdr:from>
      <xdr:col>8</xdr:col>
      <xdr:colOff>500302</xdr:colOff>
      <xdr:row>6</xdr:row>
      <xdr:rowOff>38485</xdr:rowOff>
    </xdr:from>
    <xdr:to>
      <xdr:col>8</xdr:col>
      <xdr:colOff>1077575</xdr:colOff>
      <xdr:row>7</xdr:row>
      <xdr:rowOff>190704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3EACA1-DE20-BECD-0C9E-5453FCEF8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91211" y="2087803"/>
          <a:ext cx="577273" cy="402371"/>
        </a:xfrm>
        <a:prstGeom prst="rect">
          <a:avLst/>
        </a:prstGeom>
      </xdr:spPr>
    </xdr:pic>
    <xdr:clientData/>
  </xdr:twoCellAnchor>
  <xdr:twoCellAnchor>
    <xdr:from>
      <xdr:col>8</xdr:col>
      <xdr:colOff>1241136</xdr:colOff>
      <xdr:row>4</xdr:row>
      <xdr:rowOff>202046</xdr:rowOff>
    </xdr:from>
    <xdr:to>
      <xdr:col>11</xdr:col>
      <xdr:colOff>452197</xdr:colOff>
      <xdr:row>9</xdr:row>
      <xdr:rowOff>86591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8906149-6B36-7CF6-D937-CF680380F0DB}"/>
            </a:ext>
          </a:extLst>
        </xdr:cNvPr>
        <xdr:cNvSpPr txBox="1"/>
      </xdr:nvSpPr>
      <xdr:spPr>
        <a:xfrm>
          <a:off x="11632045" y="1751061"/>
          <a:ext cx="3319319" cy="113530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solidFill>
                <a:srgbClr val="FF0000"/>
              </a:solidFill>
            </a:rPr>
            <a:t>REMOVED NON-TERMINAL</a:t>
          </a:r>
          <a:r>
            <a:rPr lang="en-US" sz="2000" baseline="0">
              <a:solidFill>
                <a:srgbClr val="FF0000"/>
              </a:solidFill>
            </a:rPr>
            <a:t> PASSENGER COLUMN</a:t>
          </a:r>
          <a:endParaRPr lang="en-US" sz="20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419919</xdr:colOff>
      <xdr:row>20</xdr:row>
      <xdr:rowOff>81937</xdr:rowOff>
    </xdr:from>
    <xdr:to>
      <xdr:col>7</xdr:col>
      <xdr:colOff>1022832</xdr:colOff>
      <xdr:row>26</xdr:row>
      <xdr:rowOff>73183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0EB33-0539-E618-D57F-3F4F0C92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854" y="5254114"/>
          <a:ext cx="453581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1085646</xdr:colOff>
      <xdr:row>16</xdr:row>
      <xdr:rowOff>163871</xdr:rowOff>
    </xdr:from>
    <xdr:to>
      <xdr:col>6</xdr:col>
      <xdr:colOff>238014</xdr:colOff>
      <xdr:row>19</xdr:row>
      <xdr:rowOff>135107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FE892C-9623-C11E-FEBD-9BA6DBB2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8549" y="4598629"/>
          <a:ext cx="463336" cy="524301"/>
        </a:xfrm>
        <a:prstGeom prst="rect">
          <a:avLst/>
        </a:prstGeom>
      </xdr:spPr>
    </xdr:pic>
    <xdr:clientData/>
  </xdr:twoCellAnchor>
  <xdr:twoCellAnchor editAs="oneCell">
    <xdr:from>
      <xdr:col>9</xdr:col>
      <xdr:colOff>174113</xdr:colOff>
      <xdr:row>5</xdr:row>
      <xdr:rowOff>225322</xdr:rowOff>
    </xdr:from>
    <xdr:to>
      <xdr:col>11</xdr:col>
      <xdr:colOff>825526</xdr:colOff>
      <xdr:row>10</xdr:row>
      <xdr:rowOff>91227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4785BD-C6E1-2496-D3B0-630F1202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3790" y="1843548"/>
          <a:ext cx="3334801" cy="1146147"/>
        </a:xfrm>
        <a:prstGeom prst="rect">
          <a:avLst/>
        </a:prstGeom>
      </xdr:spPr>
    </xdr:pic>
    <xdr:clientData/>
  </xdr:twoCellAnchor>
  <xdr:twoCellAnchor editAs="oneCell">
    <xdr:from>
      <xdr:col>8</xdr:col>
      <xdr:colOff>788629</xdr:colOff>
      <xdr:row>7</xdr:row>
      <xdr:rowOff>40968</xdr:rowOff>
    </xdr:from>
    <xdr:to>
      <xdr:col>8</xdr:col>
      <xdr:colOff>1361703</xdr:colOff>
      <xdr:row>8</xdr:row>
      <xdr:rowOff>187291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EE6392-000B-0940-C7EB-EB080159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94435" y="2171291"/>
          <a:ext cx="573074" cy="4023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449385</xdr:colOff>
      <xdr:row>20</xdr:row>
      <xdr:rowOff>9770</xdr:rowOff>
    </xdr:from>
    <xdr:to>
      <xdr:col>7</xdr:col>
      <xdr:colOff>1057971</xdr:colOff>
      <xdr:row>25</xdr:row>
      <xdr:rowOff>179068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19748-FF39-02C5-1229-199CF3E1B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7539" y="5216770"/>
          <a:ext cx="453581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1094154</xdr:colOff>
      <xdr:row>16</xdr:row>
      <xdr:rowOff>117231</xdr:rowOff>
    </xdr:from>
    <xdr:to>
      <xdr:col>6</xdr:col>
      <xdr:colOff>248413</xdr:colOff>
      <xdr:row>19</xdr:row>
      <xdr:rowOff>84685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AD5E4-B5DD-AFD3-3EB7-A04427FA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1385" y="4581769"/>
          <a:ext cx="463336" cy="524301"/>
        </a:xfrm>
        <a:prstGeom prst="rect">
          <a:avLst/>
        </a:prstGeom>
      </xdr:spPr>
    </xdr:pic>
    <xdr:clientData/>
  </xdr:twoCellAnchor>
  <xdr:twoCellAnchor editAs="oneCell">
    <xdr:from>
      <xdr:col>8</xdr:col>
      <xdr:colOff>908539</xdr:colOff>
      <xdr:row>7</xdr:row>
      <xdr:rowOff>39077</xdr:rowOff>
    </xdr:from>
    <xdr:to>
      <xdr:col>9</xdr:col>
      <xdr:colOff>45537</xdr:colOff>
      <xdr:row>8</xdr:row>
      <xdr:rowOff>187448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B8BACE-B1B8-1731-8F05-517D7DB2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03001" y="2217615"/>
          <a:ext cx="573074" cy="402371"/>
        </a:xfrm>
        <a:prstGeom prst="rect">
          <a:avLst/>
        </a:prstGeom>
      </xdr:spPr>
    </xdr:pic>
    <xdr:clientData/>
  </xdr:twoCellAnchor>
  <xdr:twoCellAnchor editAs="oneCell">
    <xdr:from>
      <xdr:col>9</xdr:col>
      <xdr:colOff>234462</xdr:colOff>
      <xdr:row>5</xdr:row>
      <xdr:rowOff>205154</xdr:rowOff>
    </xdr:from>
    <xdr:to>
      <xdr:col>11</xdr:col>
      <xdr:colOff>892493</xdr:colOff>
      <xdr:row>10</xdr:row>
      <xdr:rowOff>81301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F61CB8-C69C-1505-999B-1B6045475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65000" y="1875692"/>
          <a:ext cx="3334801" cy="11461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412750</xdr:colOff>
      <xdr:row>20</xdr:row>
      <xdr:rowOff>31750</xdr:rowOff>
    </xdr:from>
    <xdr:to>
      <xdr:col>7</xdr:col>
      <xdr:colOff>1011567</xdr:colOff>
      <xdr:row>26</xdr:row>
      <xdr:rowOff>49625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C0629-042F-17CD-8E52-4F6E4DFD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7417" y="5207000"/>
          <a:ext cx="4535817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1068917</xdr:colOff>
      <xdr:row>16</xdr:row>
      <xdr:rowOff>95250</xdr:rowOff>
    </xdr:from>
    <xdr:to>
      <xdr:col>6</xdr:col>
      <xdr:colOff>219920</xdr:colOff>
      <xdr:row>19</xdr:row>
      <xdr:rowOff>79801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7EB67-F5F2-E104-2A1A-416416B03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5917" y="4550833"/>
          <a:ext cx="463336" cy="524301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296334</xdr:colOff>
      <xdr:row>5</xdr:row>
      <xdr:rowOff>232834</xdr:rowOff>
    </xdr:from>
    <xdr:to>
      <xdr:col>11</xdr:col>
      <xdr:colOff>942968</xdr:colOff>
      <xdr:row>10</xdr:row>
      <xdr:rowOff>108981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E12834-40E0-1984-766F-8E2B810C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9667" y="1894417"/>
          <a:ext cx="3334801" cy="1146147"/>
        </a:xfrm>
        <a:prstGeom prst="rect">
          <a:avLst/>
        </a:prstGeom>
      </xdr:spPr>
    </xdr:pic>
    <xdr:clientData/>
  </xdr:twoCellAnchor>
  <xdr:twoCellAnchor editAs="oneCell">
    <xdr:from>
      <xdr:col>8</xdr:col>
      <xdr:colOff>941916</xdr:colOff>
      <xdr:row>7</xdr:row>
      <xdr:rowOff>52917</xdr:rowOff>
    </xdr:from>
    <xdr:to>
      <xdr:col>9</xdr:col>
      <xdr:colOff>75657</xdr:colOff>
      <xdr:row>8</xdr:row>
      <xdr:rowOff>201288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EFF36F-D05A-A62F-5E29-95A170651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55916" y="2222500"/>
          <a:ext cx="573074" cy="402371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687916</xdr:colOff>
      <xdr:row>20</xdr:row>
      <xdr:rowOff>1</xdr:rowOff>
    </xdr:from>
    <xdr:to>
      <xdr:col>3</xdr:col>
      <xdr:colOff>723630</xdr:colOff>
      <xdr:row>24</xdr:row>
      <xdr:rowOff>121655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5ED2C9-9156-A7DB-F8A3-49AA3AA8B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1999" y="5175251"/>
          <a:ext cx="2755631" cy="84132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158749</xdr:colOff>
      <xdr:row>14</xdr:row>
      <xdr:rowOff>116417</xdr:rowOff>
    </xdr:from>
    <xdr:to>
      <xdr:col>4</xdr:col>
      <xdr:colOff>240809</xdr:colOff>
      <xdr:row>19</xdr:row>
      <xdr:rowOff>141656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055DC7-8A01-F359-DB7C-B9EAE753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2749" y="4064000"/>
          <a:ext cx="1182727" cy="107298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1079500</xdr:colOff>
      <xdr:row>14</xdr:row>
      <xdr:rowOff>63500</xdr:rowOff>
    </xdr:from>
    <xdr:to>
      <xdr:col>2</xdr:col>
      <xdr:colOff>919512</xdr:colOff>
      <xdr:row>20</xdr:row>
      <xdr:rowOff>18560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82AAD3-8617-D8AE-DD92-55FD2AB88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23583" y="4011083"/>
          <a:ext cx="1353429" cy="1182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1090083</xdr:colOff>
      <xdr:row>5</xdr:row>
      <xdr:rowOff>84667</xdr:rowOff>
    </xdr:from>
    <xdr:to>
      <xdr:col>11</xdr:col>
      <xdr:colOff>963083</xdr:colOff>
      <xdr:row>8</xdr:row>
      <xdr:rowOff>232833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0C61D2-3E91-28E9-82D3-26934750023C}"/>
            </a:ext>
          </a:extLst>
        </xdr:cNvPr>
        <xdr:cNvSpPr txBox="1"/>
      </xdr:nvSpPr>
      <xdr:spPr>
        <a:xfrm>
          <a:off x="11504083" y="1746250"/>
          <a:ext cx="4000500" cy="9101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solidFill>
                <a:srgbClr val="FF0000"/>
              </a:solidFill>
            </a:rPr>
            <a:t>ADDED</a:t>
          </a:r>
          <a:r>
            <a:rPr lang="en-US" sz="2000" baseline="0">
              <a:solidFill>
                <a:srgbClr val="FF0000"/>
              </a:solidFill>
            </a:rPr>
            <a:t> 2023 DATA THROUGH JUNE AS NEW SHEET</a:t>
          </a:r>
          <a:endParaRPr lang="en-US" sz="20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359834</xdr:colOff>
      <xdr:row>6</xdr:row>
      <xdr:rowOff>31750</xdr:rowOff>
    </xdr:from>
    <xdr:to>
      <xdr:col>8</xdr:col>
      <xdr:colOff>932908</xdr:colOff>
      <xdr:row>7</xdr:row>
      <xdr:rowOff>180121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7E2138-BF8B-533C-1A26-507816CAA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3834" y="1947333"/>
          <a:ext cx="573074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87EC-1FD6-42AB-8173-F98F2A821F07}">
  <dimension ref="A1"/>
  <sheetViews>
    <sheetView zoomScale="72" zoomScaleNormal="72" workbookViewId="0">
      <selection activeCell="S19" sqref="S19"/>
    </sheetView>
  </sheetViews>
  <sheetFormatPr defaultRowHeight="14.5" x14ac:dyDescent="0.35"/>
  <sheetData/>
  <printOptions horizontalCentered="1" verticalCentered="1"/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DE41-1B23-4AEB-9752-2ADB23D5BA9B}">
  <dimension ref="A1:O90"/>
  <sheetViews>
    <sheetView view="pageBreakPreview" zoomScale="65" zoomScaleNormal="100" zoomScaleSheetLayoutView="65" workbookViewId="0">
      <selection activeCell="V24" sqref="V24"/>
    </sheetView>
  </sheetViews>
  <sheetFormatPr defaultRowHeight="14.5" x14ac:dyDescent="0.35"/>
  <cols>
    <col min="1" max="1" width="12" bestFit="1" customWidth="1"/>
    <col min="2" max="2" width="10.7265625" bestFit="1" customWidth="1"/>
    <col min="3" max="4" width="10.54296875" bestFit="1" customWidth="1"/>
    <col min="5" max="5" width="10.7265625" bestFit="1" customWidth="1"/>
    <col min="6" max="6" width="10.453125" bestFit="1" customWidth="1"/>
    <col min="7" max="7" width="11.26953125" bestFit="1" customWidth="1"/>
    <col min="8" max="8" width="10.7265625" bestFit="1" customWidth="1"/>
    <col min="9" max="10" width="10.54296875" bestFit="1" customWidth="1"/>
    <col min="11" max="11" width="10.7265625" bestFit="1" customWidth="1"/>
    <col min="12" max="12" width="10.453125" bestFit="1" customWidth="1"/>
    <col min="13" max="13" width="11.26953125" bestFit="1" customWidth="1"/>
    <col min="14" max="14" width="15.26953125" customWidth="1"/>
    <col min="15" max="15" width="20.453125" customWidth="1"/>
  </cols>
  <sheetData>
    <row r="1" spans="1:15" ht="15" thickTop="1" x14ac:dyDescent="0.35">
      <c r="A1" s="18"/>
      <c r="B1" s="197" t="s">
        <v>0</v>
      </c>
      <c r="C1" s="198"/>
      <c r="D1" s="198"/>
      <c r="E1" s="198"/>
      <c r="F1" s="198"/>
      <c r="G1" s="199"/>
      <c r="H1" s="200" t="s">
        <v>1</v>
      </c>
      <c r="I1" s="201"/>
      <c r="J1" s="201"/>
      <c r="K1" s="201"/>
      <c r="L1" s="201"/>
      <c r="M1" s="202"/>
      <c r="N1" s="114" t="s">
        <v>54</v>
      </c>
      <c r="O1" s="94" t="s">
        <v>2</v>
      </c>
    </row>
    <row r="2" spans="1:15" ht="15.5" x14ac:dyDescent="0.35">
      <c r="A2" s="19">
        <v>2018</v>
      </c>
      <c r="B2" s="1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87" t="s">
        <v>8</v>
      </c>
      <c r="N2" s="115" t="s">
        <v>20</v>
      </c>
      <c r="O2" s="95"/>
    </row>
    <row r="3" spans="1:15" ht="15.5" x14ac:dyDescent="0.35">
      <c r="A3" s="20">
        <v>43101</v>
      </c>
      <c r="B3" s="6">
        <v>255013</v>
      </c>
      <c r="C3" s="7">
        <v>300095</v>
      </c>
      <c r="D3" s="7">
        <v>152761</v>
      </c>
      <c r="E3" s="7">
        <v>223360</v>
      </c>
      <c r="F3" s="7">
        <v>13663</v>
      </c>
      <c r="G3" s="8">
        <f t="shared" ref="G3:G15" si="0">SUM(B3:F3)</f>
        <v>944892</v>
      </c>
      <c r="H3" s="9">
        <v>250125</v>
      </c>
      <c r="I3" s="10">
        <v>284943</v>
      </c>
      <c r="J3" s="10">
        <v>148224</v>
      </c>
      <c r="K3" s="10">
        <v>221600</v>
      </c>
      <c r="L3" s="10">
        <v>41666</v>
      </c>
      <c r="M3" s="86">
        <f>SUM(H3:L3)</f>
        <v>946558</v>
      </c>
      <c r="N3" s="116">
        <v>532</v>
      </c>
      <c r="O3" s="85">
        <f>G3+M3+N3</f>
        <v>1891982</v>
      </c>
    </row>
    <row r="4" spans="1:15" ht="15.5" x14ac:dyDescent="0.35">
      <c r="A4" s="20">
        <v>43132</v>
      </c>
      <c r="B4" s="6">
        <v>241915</v>
      </c>
      <c r="C4" s="7">
        <v>312974</v>
      </c>
      <c r="D4" s="7">
        <v>104205</v>
      </c>
      <c r="E4" s="7">
        <v>215972</v>
      </c>
      <c r="F4" s="7">
        <v>11707</v>
      </c>
      <c r="G4" s="8">
        <f t="shared" si="0"/>
        <v>886773</v>
      </c>
      <c r="H4" s="9">
        <v>236368</v>
      </c>
      <c r="I4" s="10">
        <v>301553</v>
      </c>
      <c r="J4" s="10">
        <v>94493</v>
      </c>
      <c r="K4" s="10">
        <v>208352</v>
      </c>
      <c r="L4" s="10">
        <v>35030</v>
      </c>
      <c r="M4" s="84">
        <f t="shared" ref="M4:M14" si="1">SUM(H4:L4)</f>
        <v>875796</v>
      </c>
      <c r="N4" s="116">
        <v>543</v>
      </c>
      <c r="O4" s="85">
        <f t="shared" ref="O4:O14" si="2">G4+M4+N4</f>
        <v>1763112</v>
      </c>
    </row>
    <row r="5" spans="1:15" ht="15.5" x14ac:dyDescent="0.35">
      <c r="A5" s="20">
        <v>43160</v>
      </c>
      <c r="B5" s="6">
        <v>326945</v>
      </c>
      <c r="C5" s="7">
        <v>371741</v>
      </c>
      <c r="D5" s="7">
        <v>152138</v>
      </c>
      <c r="E5" s="7">
        <v>281826</v>
      </c>
      <c r="F5" s="7">
        <v>14492</v>
      </c>
      <c r="G5" s="8">
        <f t="shared" si="0"/>
        <v>1147142</v>
      </c>
      <c r="H5" s="9">
        <v>315148</v>
      </c>
      <c r="I5" s="10">
        <v>353714</v>
      </c>
      <c r="J5" s="10">
        <v>139881</v>
      </c>
      <c r="K5" s="10">
        <v>270969</v>
      </c>
      <c r="L5" s="10">
        <v>44234</v>
      </c>
      <c r="M5" s="84">
        <f t="shared" si="1"/>
        <v>1123946</v>
      </c>
      <c r="N5" s="116">
        <v>766</v>
      </c>
      <c r="O5" s="85">
        <f t="shared" si="2"/>
        <v>2271854</v>
      </c>
    </row>
    <row r="6" spans="1:15" ht="15.5" x14ac:dyDescent="0.35">
      <c r="A6" s="20">
        <v>43191</v>
      </c>
      <c r="B6" s="6">
        <v>333827</v>
      </c>
      <c r="C6" s="7">
        <v>275217</v>
      </c>
      <c r="D6" s="7">
        <v>241733</v>
      </c>
      <c r="E6" s="7">
        <v>279908</v>
      </c>
      <c r="F6" s="7">
        <v>15065</v>
      </c>
      <c r="G6" s="8">
        <f t="shared" si="0"/>
        <v>1145750</v>
      </c>
      <c r="H6" s="9">
        <v>333324</v>
      </c>
      <c r="I6" s="10">
        <v>267191</v>
      </c>
      <c r="J6" s="10">
        <v>239278</v>
      </c>
      <c r="K6" s="10">
        <v>284590</v>
      </c>
      <c r="L6" s="10">
        <v>50328</v>
      </c>
      <c r="M6" s="84">
        <f t="shared" si="1"/>
        <v>1174711</v>
      </c>
      <c r="N6" s="116">
        <v>1295</v>
      </c>
      <c r="O6" s="85">
        <f t="shared" si="2"/>
        <v>2321756</v>
      </c>
    </row>
    <row r="7" spans="1:15" ht="15.5" x14ac:dyDescent="0.35">
      <c r="A7" s="20">
        <v>43221</v>
      </c>
      <c r="B7" s="6">
        <v>342538</v>
      </c>
      <c r="C7" s="7">
        <v>295523</v>
      </c>
      <c r="D7" s="7">
        <v>252587</v>
      </c>
      <c r="E7" s="7">
        <v>305554</v>
      </c>
      <c r="F7" s="7">
        <v>20008</v>
      </c>
      <c r="G7" s="8">
        <f t="shared" si="0"/>
        <v>1216210</v>
      </c>
      <c r="H7" s="9">
        <v>337536</v>
      </c>
      <c r="I7" s="10">
        <v>284036</v>
      </c>
      <c r="J7" s="10">
        <v>248736</v>
      </c>
      <c r="K7" s="10">
        <v>301060</v>
      </c>
      <c r="L7" s="10">
        <v>50768</v>
      </c>
      <c r="M7" s="84">
        <f t="shared" si="1"/>
        <v>1222136</v>
      </c>
      <c r="N7" s="116">
        <v>1800</v>
      </c>
      <c r="O7" s="85">
        <f t="shared" si="2"/>
        <v>2440146</v>
      </c>
    </row>
    <row r="8" spans="1:15" ht="15.5" x14ac:dyDescent="0.35">
      <c r="A8" s="20">
        <v>43252</v>
      </c>
      <c r="B8" s="6">
        <v>336169</v>
      </c>
      <c r="C8" s="7">
        <v>309516</v>
      </c>
      <c r="D8" s="7">
        <v>254910</v>
      </c>
      <c r="E8" s="7">
        <v>344895</v>
      </c>
      <c r="F8" s="7">
        <v>25363</v>
      </c>
      <c r="G8" s="8">
        <f t="shared" si="0"/>
        <v>1270853</v>
      </c>
      <c r="H8" s="9">
        <v>338062</v>
      </c>
      <c r="I8" s="10">
        <v>285717</v>
      </c>
      <c r="J8" s="10">
        <v>241269</v>
      </c>
      <c r="K8" s="10">
        <v>316524</v>
      </c>
      <c r="L8" s="10">
        <v>60368</v>
      </c>
      <c r="M8" s="84">
        <f t="shared" si="1"/>
        <v>1241940</v>
      </c>
      <c r="N8" s="116">
        <v>1794</v>
      </c>
      <c r="O8" s="85">
        <f t="shared" si="2"/>
        <v>2514587</v>
      </c>
    </row>
    <row r="9" spans="1:15" ht="15.5" x14ac:dyDescent="0.35">
      <c r="A9" s="20">
        <v>43282</v>
      </c>
      <c r="B9" s="6">
        <v>356904</v>
      </c>
      <c r="C9" s="7">
        <v>304968</v>
      </c>
      <c r="D9" s="7">
        <v>271600</v>
      </c>
      <c r="E9" s="7">
        <v>340735</v>
      </c>
      <c r="F9" s="7">
        <v>27199</v>
      </c>
      <c r="G9" s="8">
        <f t="shared" si="0"/>
        <v>1301406</v>
      </c>
      <c r="H9" s="9">
        <v>343633</v>
      </c>
      <c r="I9" s="10">
        <v>291235</v>
      </c>
      <c r="J9" s="10">
        <v>248125</v>
      </c>
      <c r="K9" s="10">
        <v>324665</v>
      </c>
      <c r="L9" s="10">
        <v>81391</v>
      </c>
      <c r="M9" s="84">
        <f t="shared" si="1"/>
        <v>1289049</v>
      </c>
      <c r="N9" s="116">
        <v>1760</v>
      </c>
      <c r="O9" s="85">
        <f t="shared" si="2"/>
        <v>2592215</v>
      </c>
    </row>
    <row r="10" spans="1:15" ht="15.5" x14ac:dyDescent="0.35">
      <c r="A10" s="20">
        <v>43313</v>
      </c>
      <c r="B10" s="6">
        <v>333712</v>
      </c>
      <c r="C10" s="7">
        <v>298581</v>
      </c>
      <c r="D10" s="7">
        <v>244394</v>
      </c>
      <c r="E10" s="7">
        <v>336420</v>
      </c>
      <c r="F10" s="7">
        <v>26186</v>
      </c>
      <c r="G10" s="8">
        <f t="shared" si="0"/>
        <v>1239293</v>
      </c>
      <c r="H10" s="9">
        <v>328500</v>
      </c>
      <c r="I10" s="10">
        <v>287501</v>
      </c>
      <c r="J10" s="10">
        <v>240571</v>
      </c>
      <c r="K10" s="10">
        <v>329269</v>
      </c>
      <c r="L10" s="10">
        <v>62291</v>
      </c>
      <c r="M10" s="84">
        <f t="shared" si="1"/>
        <v>1248132</v>
      </c>
      <c r="N10" s="116">
        <v>1554</v>
      </c>
      <c r="O10" s="85">
        <f t="shared" si="2"/>
        <v>2488979</v>
      </c>
    </row>
    <row r="11" spans="1:15" ht="15.5" x14ac:dyDescent="0.35">
      <c r="A11" s="20">
        <v>43344</v>
      </c>
      <c r="B11" s="6">
        <v>290752</v>
      </c>
      <c r="C11" s="7">
        <v>253930</v>
      </c>
      <c r="D11" s="7">
        <v>205224</v>
      </c>
      <c r="E11" s="7">
        <v>271527</v>
      </c>
      <c r="F11" s="7">
        <v>19846</v>
      </c>
      <c r="G11" s="8">
        <f t="shared" si="0"/>
        <v>1041279</v>
      </c>
      <c r="H11" s="9">
        <v>286029</v>
      </c>
      <c r="I11" s="10">
        <v>249986</v>
      </c>
      <c r="J11" s="10">
        <v>201888</v>
      </c>
      <c r="K11" s="10">
        <v>273600</v>
      </c>
      <c r="L11" s="10">
        <v>38698</v>
      </c>
      <c r="M11" s="84">
        <f t="shared" si="1"/>
        <v>1050201</v>
      </c>
      <c r="N11" s="116">
        <v>2195</v>
      </c>
      <c r="O11" s="85">
        <f t="shared" si="2"/>
        <v>2093675</v>
      </c>
    </row>
    <row r="12" spans="1:15" ht="15.5" x14ac:dyDescent="0.35">
      <c r="A12" s="20">
        <v>43374</v>
      </c>
      <c r="B12" s="6">
        <v>331271</v>
      </c>
      <c r="C12" s="7">
        <v>277939</v>
      </c>
      <c r="D12" s="7">
        <v>237643</v>
      </c>
      <c r="E12" s="7">
        <v>290172</v>
      </c>
      <c r="F12" s="7">
        <v>16929</v>
      </c>
      <c r="G12" s="8">
        <f t="shared" si="0"/>
        <v>1153954</v>
      </c>
      <c r="H12" s="9">
        <v>327131</v>
      </c>
      <c r="I12" s="10">
        <v>270289</v>
      </c>
      <c r="J12" s="10">
        <v>231063</v>
      </c>
      <c r="K12" s="10">
        <v>285523</v>
      </c>
      <c r="L12" s="10">
        <v>39354</v>
      </c>
      <c r="M12" s="84">
        <f t="shared" si="1"/>
        <v>1153360</v>
      </c>
      <c r="N12" s="116">
        <v>3262</v>
      </c>
      <c r="O12" s="85">
        <f t="shared" si="2"/>
        <v>2310576</v>
      </c>
    </row>
    <row r="13" spans="1:15" ht="15.5" x14ac:dyDescent="0.35">
      <c r="A13" s="20">
        <v>43405</v>
      </c>
      <c r="B13" s="6">
        <v>314335</v>
      </c>
      <c r="C13" s="7">
        <v>348117</v>
      </c>
      <c r="D13" s="7">
        <v>185224</v>
      </c>
      <c r="E13" s="7">
        <v>282389</v>
      </c>
      <c r="F13" s="7">
        <v>15868</v>
      </c>
      <c r="G13" s="8">
        <f t="shared" si="0"/>
        <v>1145933</v>
      </c>
      <c r="H13" s="9">
        <v>305115</v>
      </c>
      <c r="I13" s="10">
        <v>331396</v>
      </c>
      <c r="J13" s="10">
        <v>174831</v>
      </c>
      <c r="K13" s="10">
        <v>271403</v>
      </c>
      <c r="L13" s="10">
        <v>45680</v>
      </c>
      <c r="M13" s="84">
        <f t="shared" si="1"/>
        <v>1128425</v>
      </c>
      <c r="N13" s="116">
        <v>4803</v>
      </c>
      <c r="O13" s="85">
        <f t="shared" si="2"/>
        <v>2279161</v>
      </c>
    </row>
    <row r="14" spans="1:15" ht="15.5" x14ac:dyDescent="0.35">
      <c r="A14" s="20">
        <v>43435</v>
      </c>
      <c r="B14" s="6">
        <v>312974</v>
      </c>
      <c r="C14" s="7">
        <v>360419</v>
      </c>
      <c r="D14" s="7">
        <v>140271</v>
      </c>
      <c r="E14" s="7">
        <v>269691</v>
      </c>
      <c r="F14" s="7">
        <v>14129</v>
      </c>
      <c r="G14" s="8">
        <f t="shared" si="0"/>
        <v>1097484</v>
      </c>
      <c r="H14" s="9">
        <v>302305</v>
      </c>
      <c r="I14" s="10">
        <v>341208</v>
      </c>
      <c r="J14" s="10">
        <v>128970</v>
      </c>
      <c r="K14" s="10">
        <v>256963</v>
      </c>
      <c r="L14" s="10">
        <v>50385</v>
      </c>
      <c r="M14" s="84">
        <f t="shared" si="1"/>
        <v>1079831</v>
      </c>
      <c r="N14" s="116">
        <v>473</v>
      </c>
      <c r="O14" s="85">
        <f t="shared" si="2"/>
        <v>2177788</v>
      </c>
    </row>
    <row r="15" spans="1:15" ht="16" thickBot="1" x14ac:dyDescent="0.4">
      <c r="A15" s="26" t="s">
        <v>9</v>
      </c>
      <c r="B15" s="27">
        <f t="shared" ref="B15:C15" si="3">SUM(B3:B14)</f>
        <v>3776355</v>
      </c>
      <c r="C15" s="27">
        <f t="shared" si="3"/>
        <v>3709020</v>
      </c>
      <c r="D15" s="27">
        <f>SUM(D3:D14)</f>
        <v>2442690</v>
      </c>
      <c r="E15" s="27">
        <f>SUM(E3:E14)</f>
        <v>3442449</v>
      </c>
      <c r="F15" s="27">
        <f>SUM(F3:F14)</f>
        <v>220455</v>
      </c>
      <c r="G15" s="27">
        <f t="shared" si="0"/>
        <v>13590969</v>
      </c>
      <c r="H15" s="28">
        <f t="shared" ref="H15:I15" si="4">SUM(H3:H14)</f>
        <v>3703276</v>
      </c>
      <c r="I15" s="28">
        <f t="shared" si="4"/>
        <v>3548769</v>
      </c>
      <c r="J15" s="28">
        <f>SUM(J3:J14)</f>
        <v>2337329</v>
      </c>
      <c r="K15" s="28">
        <f>SUM(K3:K14)</f>
        <v>3344518</v>
      </c>
      <c r="L15" s="28">
        <f>SUM(L3:L14)</f>
        <v>600193</v>
      </c>
      <c r="M15" s="88">
        <f>SUM(H3:L14)</f>
        <v>13534085</v>
      </c>
      <c r="N15" s="117">
        <f>SUM(N3:N14)</f>
        <v>20777</v>
      </c>
      <c r="O15" s="96">
        <f>SUM(O3:O14)</f>
        <v>27145831</v>
      </c>
    </row>
    <row r="16" spans="1:15" x14ac:dyDescent="0.35">
      <c r="A16" s="18"/>
      <c r="B16" s="197" t="s">
        <v>0</v>
      </c>
      <c r="C16" s="198"/>
      <c r="D16" s="198"/>
      <c r="E16" s="198"/>
      <c r="F16" s="198"/>
      <c r="G16" s="199"/>
      <c r="H16" s="200" t="s">
        <v>1</v>
      </c>
      <c r="I16" s="201"/>
      <c r="J16" s="201"/>
      <c r="K16" s="201"/>
      <c r="L16" s="201"/>
      <c r="M16" s="202"/>
      <c r="N16" s="118" t="s">
        <v>54</v>
      </c>
      <c r="O16" s="94" t="s">
        <v>2</v>
      </c>
    </row>
    <row r="17" spans="1:15" ht="15.5" x14ac:dyDescent="0.35">
      <c r="A17" s="19">
        <v>2019</v>
      </c>
      <c r="B17" s="1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3" t="s">
        <v>8</v>
      </c>
      <c r="H17" s="4" t="s">
        <v>3</v>
      </c>
      <c r="I17" s="5" t="s">
        <v>4</v>
      </c>
      <c r="J17" s="5" t="s">
        <v>5</v>
      </c>
      <c r="K17" s="5" t="s">
        <v>6</v>
      </c>
      <c r="L17" s="5" t="s">
        <v>7</v>
      </c>
      <c r="M17" s="87" t="s">
        <v>8</v>
      </c>
      <c r="N17" s="115" t="s">
        <v>20</v>
      </c>
      <c r="O17" s="95"/>
    </row>
    <row r="18" spans="1:15" ht="15.5" x14ac:dyDescent="0.35">
      <c r="A18" s="20">
        <v>43484</v>
      </c>
      <c r="B18" s="6">
        <v>267086</v>
      </c>
      <c r="C18" s="7">
        <v>290375</v>
      </c>
      <c r="D18" s="7">
        <v>102744</v>
      </c>
      <c r="E18" s="7">
        <v>220478</v>
      </c>
      <c r="F18" s="7">
        <v>13543</v>
      </c>
      <c r="G18" s="8">
        <f>SUM(B18:F18)</f>
        <v>894226</v>
      </c>
      <c r="H18" s="10">
        <v>258678</v>
      </c>
      <c r="I18" s="10">
        <v>275232</v>
      </c>
      <c r="J18" s="10">
        <v>95610</v>
      </c>
      <c r="K18" s="10">
        <v>217051</v>
      </c>
      <c r="L18" s="10">
        <v>52479</v>
      </c>
      <c r="M18" s="84">
        <f t="shared" ref="M18:M29" si="5">SUM(H18:L18)</f>
        <v>899050</v>
      </c>
      <c r="N18" s="116">
        <v>477</v>
      </c>
      <c r="O18" s="85">
        <f>SUM(G18+M18+N18)</f>
        <v>1793753</v>
      </c>
    </row>
    <row r="19" spans="1:15" ht="15.5" x14ac:dyDescent="0.35">
      <c r="A19" s="20">
        <v>43515</v>
      </c>
      <c r="B19" s="6">
        <v>195542</v>
      </c>
      <c r="C19" s="7">
        <v>282606</v>
      </c>
      <c r="D19" s="7">
        <v>132018</v>
      </c>
      <c r="E19" s="7">
        <v>213844</v>
      </c>
      <c r="F19" s="7">
        <v>10843</v>
      </c>
      <c r="G19" s="8">
        <f t="shared" ref="G19:G29" si="6">SUM(B19:F19)</f>
        <v>834853</v>
      </c>
      <c r="H19" s="10">
        <v>186554</v>
      </c>
      <c r="I19" s="10">
        <v>264127</v>
      </c>
      <c r="J19" s="10">
        <v>125659</v>
      </c>
      <c r="K19" s="10">
        <v>206005</v>
      </c>
      <c r="L19" s="10">
        <v>42119</v>
      </c>
      <c r="M19" s="84">
        <f t="shared" si="5"/>
        <v>824464</v>
      </c>
      <c r="N19" s="116">
        <v>452</v>
      </c>
      <c r="O19" s="85">
        <f t="shared" ref="O19:O29" si="7">SUM(G19+M19+N19)</f>
        <v>1659769</v>
      </c>
    </row>
    <row r="20" spans="1:15" ht="15.5" x14ac:dyDescent="0.35">
      <c r="A20" s="20">
        <v>43543</v>
      </c>
      <c r="B20" s="6">
        <v>273746</v>
      </c>
      <c r="C20" s="7">
        <v>284985</v>
      </c>
      <c r="D20" s="7">
        <v>225016</v>
      </c>
      <c r="E20" s="7">
        <v>306775</v>
      </c>
      <c r="F20" s="7">
        <v>13366</v>
      </c>
      <c r="G20" s="8">
        <f t="shared" si="6"/>
        <v>1103888</v>
      </c>
      <c r="H20" s="10">
        <v>269543</v>
      </c>
      <c r="I20" s="10">
        <v>276721</v>
      </c>
      <c r="J20" s="10">
        <v>216005</v>
      </c>
      <c r="K20" s="10">
        <v>308125</v>
      </c>
      <c r="L20" s="10">
        <v>46880</v>
      </c>
      <c r="M20" s="84">
        <f t="shared" si="5"/>
        <v>1117274</v>
      </c>
      <c r="N20" s="116">
        <v>306</v>
      </c>
      <c r="O20" s="85">
        <f t="shared" si="7"/>
        <v>2221468</v>
      </c>
    </row>
    <row r="21" spans="1:15" ht="15.5" x14ac:dyDescent="0.35">
      <c r="A21" s="20">
        <v>43574</v>
      </c>
      <c r="B21" s="6">
        <v>294636</v>
      </c>
      <c r="C21" s="7">
        <v>296121</v>
      </c>
      <c r="D21" s="7">
        <v>225036</v>
      </c>
      <c r="E21" s="7">
        <v>310880</v>
      </c>
      <c r="F21" s="7">
        <v>8863</v>
      </c>
      <c r="G21" s="8">
        <f t="shared" si="6"/>
        <v>1135536</v>
      </c>
      <c r="H21" s="10">
        <v>276897</v>
      </c>
      <c r="I21" s="10">
        <v>276300</v>
      </c>
      <c r="J21" s="10">
        <v>211519</v>
      </c>
      <c r="K21" s="10">
        <v>304921</v>
      </c>
      <c r="L21" s="10">
        <v>44447</v>
      </c>
      <c r="M21" s="84">
        <f t="shared" si="5"/>
        <v>1114084</v>
      </c>
      <c r="N21" s="116">
        <v>2212</v>
      </c>
      <c r="O21" s="85">
        <f t="shared" si="7"/>
        <v>2251832</v>
      </c>
    </row>
    <row r="22" spans="1:15" ht="15.5" x14ac:dyDescent="0.35">
      <c r="A22" s="20">
        <v>43604</v>
      </c>
      <c r="B22" s="6">
        <v>304447</v>
      </c>
      <c r="C22" s="7">
        <v>297065</v>
      </c>
      <c r="D22" s="7">
        <v>246167</v>
      </c>
      <c r="E22" s="7">
        <v>340168</v>
      </c>
      <c r="F22" s="7">
        <v>9316</v>
      </c>
      <c r="G22" s="8">
        <f t="shared" si="6"/>
        <v>1197163</v>
      </c>
      <c r="H22" s="10">
        <v>301556</v>
      </c>
      <c r="I22" s="10">
        <v>286488</v>
      </c>
      <c r="J22" s="10">
        <v>242081</v>
      </c>
      <c r="K22" s="10">
        <v>332738</v>
      </c>
      <c r="L22" s="10">
        <v>43454</v>
      </c>
      <c r="M22" s="84">
        <f t="shared" si="5"/>
        <v>1206317</v>
      </c>
      <c r="N22" s="116">
        <v>5044</v>
      </c>
      <c r="O22" s="85">
        <f t="shared" si="7"/>
        <v>2408524</v>
      </c>
    </row>
    <row r="23" spans="1:15" ht="15.5" x14ac:dyDescent="0.35">
      <c r="A23" s="20">
        <v>43635</v>
      </c>
      <c r="B23" s="6">
        <v>302405</v>
      </c>
      <c r="C23" s="7">
        <v>308795</v>
      </c>
      <c r="D23" s="7">
        <v>255591</v>
      </c>
      <c r="E23" s="7">
        <v>357995</v>
      </c>
      <c r="F23" s="7">
        <v>14648</v>
      </c>
      <c r="G23" s="8">
        <f t="shared" si="6"/>
        <v>1239434</v>
      </c>
      <c r="H23" s="10">
        <v>291151</v>
      </c>
      <c r="I23" s="10">
        <v>290148</v>
      </c>
      <c r="J23" s="10">
        <v>236730</v>
      </c>
      <c r="K23" s="10">
        <v>339468</v>
      </c>
      <c r="L23" s="10">
        <v>54811</v>
      </c>
      <c r="M23" s="84">
        <f t="shared" si="5"/>
        <v>1212308</v>
      </c>
      <c r="N23" s="116">
        <v>2963</v>
      </c>
      <c r="O23" s="85">
        <f t="shared" si="7"/>
        <v>2454705</v>
      </c>
    </row>
    <row r="24" spans="1:15" ht="15.5" x14ac:dyDescent="0.35">
      <c r="A24" s="20">
        <v>43665</v>
      </c>
      <c r="B24" s="6">
        <v>314767</v>
      </c>
      <c r="C24" s="7">
        <v>321313</v>
      </c>
      <c r="D24" s="7">
        <v>254052</v>
      </c>
      <c r="E24" s="7">
        <v>370191</v>
      </c>
      <c r="F24" s="7">
        <v>14036</v>
      </c>
      <c r="G24" s="8">
        <f t="shared" si="6"/>
        <v>1274359</v>
      </c>
      <c r="H24" s="10">
        <v>307280</v>
      </c>
      <c r="I24" s="10">
        <v>306240</v>
      </c>
      <c r="J24" s="10">
        <v>241204</v>
      </c>
      <c r="K24" s="10">
        <v>355163</v>
      </c>
      <c r="L24" s="10">
        <v>60829</v>
      </c>
      <c r="M24" s="84">
        <f t="shared" si="5"/>
        <v>1270716</v>
      </c>
      <c r="N24" s="116">
        <v>1527</v>
      </c>
      <c r="O24" s="85">
        <f t="shared" si="7"/>
        <v>2546602</v>
      </c>
    </row>
    <row r="25" spans="1:15" ht="15.5" x14ac:dyDescent="0.35">
      <c r="A25" s="20">
        <v>43696</v>
      </c>
      <c r="B25" s="6">
        <v>287004</v>
      </c>
      <c r="C25" s="7">
        <v>317855</v>
      </c>
      <c r="D25" s="7">
        <v>273675</v>
      </c>
      <c r="E25" s="7">
        <v>363935</v>
      </c>
      <c r="F25" s="7">
        <v>14247</v>
      </c>
      <c r="G25" s="8">
        <f t="shared" si="6"/>
        <v>1256716</v>
      </c>
      <c r="H25" s="10">
        <v>281146</v>
      </c>
      <c r="I25" s="10">
        <v>308716</v>
      </c>
      <c r="J25" s="10">
        <v>263965</v>
      </c>
      <c r="K25" s="10">
        <v>357917</v>
      </c>
      <c r="L25" s="10">
        <v>49149</v>
      </c>
      <c r="M25" s="84">
        <f t="shared" si="5"/>
        <v>1260893</v>
      </c>
      <c r="N25" s="116">
        <v>1885</v>
      </c>
      <c r="O25" s="85">
        <f t="shared" si="7"/>
        <v>2519494</v>
      </c>
    </row>
    <row r="26" spans="1:15" ht="15.5" x14ac:dyDescent="0.35">
      <c r="A26" s="20">
        <v>43727</v>
      </c>
      <c r="B26" s="6">
        <v>258328</v>
      </c>
      <c r="C26" s="7">
        <v>265227</v>
      </c>
      <c r="D26" s="7">
        <v>227794</v>
      </c>
      <c r="E26" s="7">
        <v>285111</v>
      </c>
      <c r="F26" s="7">
        <v>11634</v>
      </c>
      <c r="G26" s="8">
        <f t="shared" si="6"/>
        <v>1048094</v>
      </c>
      <c r="H26" s="10">
        <v>263734</v>
      </c>
      <c r="I26" s="10">
        <v>281078</v>
      </c>
      <c r="J26" s="10">
        <v>223748</v>
      </c>
      <c r="K26" s="10">
        <v>287269</v>
      </c>
      <c r="L26" s="10">
        <v>29193</v>
      </c>
      <c r="M26" s="84">
        <f t="shared" si="5"/>
        <v>1085022</v>
      </c>
      <c r="N26" s="116">
        <v>6349</v>
      </c>
      <c r="O26" s="85">
        <f t="shared" si="7"/>
        <v>2139465</v>
      </c>
    </row>
    <row r="27" spans="1:15" ht="15.5" x14ac:dyDescent="0.35">
      <c r="A27" s="20">
        <v>43757</v>
      </c>
      <c r="B27" s="6">
        <v>297717</v>
      </c>
      <c r="C27" s="7">
        <v>317933</v>
      </c>
      <c r="D27" s="7">
        <v>245989</v>
      </c>
      <c r="E27" s="7">
        <v>315278</v>
      </c>
      <c r="F27" s="7">
        <v>10024</v>
      </c>
      <c r="G27" s="8">
        <f t="shared" si="6"/>
        <v>1186941</v>
      </c>
      <c r="H27" s="10">
        <v>296760</v>
      </c>
      <c r="I27" s="10">
        <v>308808</v>
      </c>
      <c r="J27" s="10">
        <v>232347</v>
      </c>
      <c r="K27" s="10">
        <v>309880</v>
      </c>
      <c r="L27" s="10">
        <v>26655</v>
      </c>
      <c r="M27" s="84">
        <f t="shared" si="5"/>
        <v>1174450</v>
      </c>
      <c r="N27" s="116">
        <v>4446</v>
      </c>
      <c r="O27" s="85">
        <f t="shared" si="7"/>
        <v>2365837</v>
      </c>
    </row>
    <row r="28" spans="1:15" ht="15.5" x14ac:dyDescent="0.35">
      <c r="A28" s="20">
        <v>43788</v>
      </c>
      <c r="B28" s="6">
        <v>295703</v>
      </c>
      <c r="C28" s="7">
        <v>312989</v>
      </c>
      <c r="D28" s="7">
        <v>211812</v>
      </c>
      <c r="E28" s="7">
        <v>291109</v>
      </c>
      <c r="F28" s="7">
        <v>9681</v>
      </c>
      <c r="G28" s="8">
        <f t="shared" si="6"/>
        <v>1121294</v>
      </c>
      <c r="H28" s="10">
        <v>290814</v>
      </c>
      <c r="I28" s="10">
        <v>309774</v>
      </c>
      <c r="J28" s="10">
        <v>201748</v>
      </c>
      <c r="K28" s="10">
        <v>284271</v>
      </c>
      <c r="L28" s="10">
        <v>45482</v>
      </c>
      <c r="M28" s="84">
        <f t="shared" si="5"/>
        <v>1132089</v>
      </c>
      <c r="N28" s="116">
        <v>3828</v>
      </c>
      <c r="O28" s="85">
        <f t="shared" si="7"/>
        <v>2257211</v>
      </c>
    </row>
    <row r="29" spans="1:15" ht="15.5" x14ac:dyDescent="0.35">
      <c r="A29" s="20">
        <v>43818</v>
      </c>
      <c r="B29" s="6">
        <v>320477</v>
      </c>
      <c r="C29" s="7">
        <v>351020</v>
      </c>
      <c r="D29" s="7">
        <v>218750</v>
      </c>
      <c r="E29" s="7">
        <v>299800</v>
      </c>
      <c r="F29" s="7">
        <v>10684</v>
      </c>
      <c r="G29" s="8">
        <f t="shared" si="6"/>
        <v>1200731</v>
      </c>
      <c r="H29" s="10">
        <v>310272</v>
      </c>
      <c r="I29" s="10">
        <v>329395</v>
      </c>
      <c r="J29" s="10">
        <v>204896</v>
      </c>
      <c r="K29" s="10">
        <v>278961</v>
      </c>
      <c r="L29" s="10">
        <v>50289</v>
      </c>
      <c r="M29" s="84">
        <f t="shared" si="5"/>
        <v>1173813</v>
      </c>
      <c r="N29" s="116">
        <v>692</v>
      </c>
      <c r="O29" s="85">
        <f t="shared" si="7"/>
        <v>2375236</v>
      </c>
    </row>
    <row r="30" spans="1:15" ht="16" thickBot="1" x14ac:dyDescent="0.4">
      <c r="A30" s="21" t="s">
        <v>10</v>
      </c>
      <c r="B30" s="22">
        <f>SUM(B18:B29)</f>
        <v>3411858</v>
      </c>
      <c r="C30" s="22">
        <f t="shared" ref="C30:L30" si="8">SUM(C18:C29)</f>
        <v>3646284</v>
      </c>
      <c r="D30" s="22">
        <f t="shared" si="8"/>
        <v>2618644</v>
      </c>
      <c r="E30" s="22">
        <f t="shared" si="8"/>
        <v>3675564</v>
      </c>
      <c r="F30" s="22">
        <f t="shared" si="8"/>
        <v>140885</v>
      </c>
      <c r="G30" s="22">
        <f t="shared" si="8"/>
        <v>13493235</v>
      </c>
      <c r="H30" s="25">
        <f t="shared" si="8"/>
        <v>3334385</v>
      </c>
      <c r="I30" s="25">
        <f t="shared" si="8"/>
        <v>3513027</v>
      </c>
      <c r="J30" s="25">
        <f t="shared" si="8"/>
        <v>2495512</v>
      </c>
      <c r="K30" s="25">
        <f t="shared" si="8"/>
        <v>3581769</v>
      </c>
      <c r="L30" s="25">
        <f t="shared" si="8"/>
        <v>545787</v>
      </c>
      <c r="M30" s="89">
        <f>SUM(M18:M29)</f>
        <v>13470480</v>
      </c>
      <c r="N30" s="119">
        <f>SUM(N18:N29)</f>
        <v>30181</v>
      </c>
      <c r="O30" s="96">
        <f>SUM(O18:O29)</f>
        <v>26993896</v>
      </c>
    </row>
    <row r="31" spans="1:15" x14ac:dyDescent="0.35">
      <c r="A31" s="18"/>
      <c r="B31" s="197" t="s">
        <v>0</v>
      </c>
      <c r="C31" s="198"/>
      <c r="D31" s="198"/>
      <c r="E31" s="198"/>
      <c r="F31" s="198"/>
      <c r="G31" s="199"/>
      <c r="H31" s="200" t="s">
        <v>1</v>
      </c>
      <c r="I31" s="201"/>
      <c r="J31" s="201"/>
      <c r="K31" s="201"/>
      <c r="L31" s="201"/>
      <c r="M31" s="202"/>
      <c r="N31" s="118" t="s">
        <v>54</v>
      </c>
      <c r="O31" s="94" t="s">
        <v>2</v>
      </c>
    </row>
    <row r="32" spans="1:15" x14ac:dyDescent="0.35">
      <c r="A32" s="19">
        <v>2020</v>
      </c>
      <c r="B32" s="1" t="s">
        <v>3</v>
      </c>
      <c r="C32" s="2" t="s">
        <v>4</v>
      </c>
      <c r="D32" s="2" t="s">
        <v>5</v>
      </c>
      <c r="E32" s="2" t="s">
        <v>6</v>
      </c>
      <c r="F32" s="2" t="s">
        <v>7</v>
      </c>
      <c r="G32" s="3" t="s">
        <v>8</v>
      </c>
      <c r="H32" s="4" t="s">
        <v>3</v>
      </c>
      <c r="I32" s="5" t="s">
        <v>4</v>
      </c>
      <c r="J32" s="5" t="s">
        <v>5</v>
      </c>
      <c r="K32" s="5" t="s">
        <v>6</v>
      </c>
      <c r="L32" s="5" t="s">
        <v>7</v>
      </c>
      <c r="M32" s="87" t="s">
        <v>8</v>
      </c>
      <c r="N32" s="115" t="s">
        <v>20</v>
      </c>
      <c r="O32" s="97"/>
    </row>
    <row r="33" spans="1:15" ht="15.5" x14ac:dyDescent="0.35">
      <c r="A33" s="20">
        <v>43831</v>
      </c>
      <c r="B33" s="6">
        <v>258491</v>
      </c>
      <c r="C33" s="7">
        <v>327518</v>
      </c>
      <c r="D33" s="7">
        <v>109304</v>
      </c>
      <c r="E33" s="7">
        <v>244434</v>
      </c>
      <c r="F33" s="7">
        <v>8802</v>
      </c>
      <c r="G33" s="11">
        <f>SUM(B33:F33)</f>
        <v>948549</v>
      </c>
      <c r="H33" s="9">
        <v>258252</v>
      </c>
      <c r="I33" s="10">
        <v>300142</v>
      </c>
      <c r="J33" s="10">
        <v>102779</v>
      </c>
      <c r="K33" s="10">
        <v>239987</v>
      </c>
      <c r="L33" s="10">
        <v>53008</v>
      </c>
      <c r="M33" s="84">
        <f>SUM(H33:L33)</f>
        <v>954168</v>
      </c>
      <c r="N33" s="116">
        <v>783</v>
      </c>
      <c r="O33" s="85">
        <f t="shared" ref="O33:O44" si="9">M33+G33</f>
        <v>1902717</v>
      </c>
    </row>
    <row r="34" spans="1:15" ht="15.5" x14ac:dyDescent="0.35">
      <c r="A34" s="20">
        <v>43880</v>
      </c>
      <c r="B34" s="6">
        <v>176778</v>
      </c>
      <c r="C34" s="7">
        <v>309853</v>
      </c>
      <c r="D34" s="7">
        <v>158613</v>
      </c>
      <c r="E34" s="7">
        <v>242961</v>
      </c>
      <c r="F34" s="7">
        <v>6172</v>
      </c>
      <c r="G34" s="11">
        <f t="shared" ref="G34:G44" si="10">SUM(B34:F34)</f>
        <v>894377</v>
      </c>
      <c r="H34" s="9">
        <v>176283</v>
      </c>
      <c r="I34" s="10">
        <v>289611</v>
      </c>
      <c r="J34" s="10">
        <v>147458</v>
      </c>
      <c r="K34" s="10">
        <v>234789</v>
      </c>
      <c r="L34" s="10">
        <v>46939</v>
      </c>
      <c r="M34" s="84">
        <f t="shared" ref="M34:M44" si="11">SUM(H34:L34)</f>
        <v>895080</v>
      </c>
      <c r="N34" s="116">
        <v>213</v>
      </c>
      <c r="O34" s="85">
        <f t="shared" si="9"/>
        <v>1789457</v>
      </c>
    </row>
    <row r="35" spans="1:15" ht="15.5" x14ac:dyDescent="0.35">
      <c r="A35" s="20">
        <v>43909</v>
      </c>
      <c r="B35" s="6">
        <v>103491</v>
      </c>
      <c r="C35" s="7">
        <v>166840</v>
      </c>
      <c r="D35" s="7">
        <v>89392</v>
      </c>
      <c r="E35" s="7">
        <v>148850</v>
      </c>
      <c r="F35" s="7">
        <v>3337</v>
      </c>
      <c r="G35" s="11">
        <f t="shared" si="10"/>
        <v>511910</v>
      </c>
      <c r="H35" s="9">
        <v>108247</v>
      </c>
      <c r="I35" s="10">
        <v>170207</v>
      </c>
      <c r="J35" s="10">
        <v>91062</v>
      </c>
      <c r="K35" s="10">
        <v>153261</v>
      </c>
      <c r="L35" s="10">
        <v>18324</v>
      </c>
      <c r="M35" s="84">
        <f t="shared" si="11"/>
        <v>541101</v>
      </c>
      <c r="N35" s="116">
        <v>40</v>
      </c>
      <c r="O35" s="85">
        <f t="shared" si="9"/>
        <v>1053011</v>
      </c>
    </row>
    <row r="36" spans="1:15" ht="15.5" x14ac:dyDescent="0.35">
      <c r="A36" s="20">
        <v>43940</v>
      </c>
      <c r="B36" s="6">
        <v>10022</v>
      </c>
      <c r="C36" s="7">
        <v>19036</v>
      </c>
      <c r="D36" s="7">
        <v>5428</v>
      </c>
      <c r="E36" s="7">
        <v>9084</v>
      </c>
      <c r="F36" s="7">
        <v>1827</v>
      </c>
      <c r="G36" s="11">
        <f t="shared" si="10"/>
        <v>45397</v>
      </c>
      <c r="H36" s="9">
        <v>9645</v>
      </c>
      <c r="I36" s="10">
        <v>18572</v>
      </c>
      <c r="J36" s="10">
        <v>5097</v>
      </c>
      <c r="K36" s="10">
        <v>8178</v>
      </c>
      <c r="L36" s="10">
        <v>2321</v>
      </c>
      <c r="M36" s="84">
        <f t="shared" si="11"/>
        <v>43813</v>
      </c>
      <c r="N36" s="116">
        <v>0</v>
      </c>
      <c r="O36" s="85">
        <f t="shared" si="9"/>
        <v>89210</v>
      </c>
    </row>
    <row r="37" spans="1:15" ht="15.5" x14ac:dyDescent="0.35">
      <c r="A37" s="20">
        <v>43970</v>
      </c>
      <c r="B37" s="6">
        <v>28855</v>
      </c>
      <c r="C37" s="7">
        <v>76349</v>
      </c>
      <c r="D37" s="7">
        <v>22129</v>
      </c>
      <c r="E37" s="7">
        <v>12032</v>
      </c>
      <c r="F37" s="7">
        <v>3675</v>
      </c>
      <c r="G37" s="11">
        <f t="shared" si="10"/>
        <v>143040</v>
      </c>
      <c r="H37" s="9">
        <v>27297</v>
      </c>
      <c r="I37" s="10">
        <v>74678</v>
      </c>
      <c r="J37" s="10">
        <v>20986</v>
      </c>
      <c r="K37" s="10">
        <v>12034</v>
      </c>
      <c r="L37" s="10">
        <v>1989</v>
      </c>
      <c r="M37" s="84">
        <f t="shared" si="11"/>
        <v>136984</v>
      </c>
      <c r="N37" s="116">
        <v>0</v>
      </c>
      <c r="O37" s="85">
        <f t="shared" si="9"/>
        <v>280024</v>
      </c>
    </row>
    <row r="38" spans="1:15" ht="15.5" x14ac:dyDescent="0.35">
      <c r="A38" s="20">
        <v>44001</v>
      </c>
      <c r="B38" s="6">
        <v>79193</v>
      </c>
      <c r="C38" s="7">
        <v>181786</v>
      </c>
      <c r="D38" s="7">
        <v>59402</v>
      </c>
      <c r="E38" s="7">
        <v>40296</v>
      </c>
      <c r="F38" s="7">
        <v>4653</v>
      </c>
      <c r="G38" s="11">
        <f t="shared" si="10"/>
        <v>365330</v>
      </c>
      <c r="H38" s="9">
        <v>76313</v>
      </c>
      <c r="I38" s="10">
        <v>181933</v>
      </c>
      <c r="J38" s="10">
        <v>55232</v>
      </c>
      <c r="K38" s="10">
        <v>37963</v>
      </c>
      <c r="L38" s="10">
        <v>7511</v>
      </c>
      <c r="M38" s="84">
        <f t="shared" si="11"/>
        <v>358952</v>
      </c>
      <c r="N38" s="116">
        <v>0</v>
      </c>
      <c r="O38" s="85">
        <f t="shared" si="9"/>
        <v>724282</v>
      </c>
    </row>
    <row r="39" spans="1:15" ht="15.5" x14ac:dyDescent="0.35">
      <c r="A39" s="20">
        <v>44031</v>
      </c>
      <c r="B39" s="6">
        <v>92765</v>
      </c>
      <c r="C39" s="7">
        <v>191441</v>
      </c>
      <c r="D39" s="7">
        <v>59637</v>
      </c>
      <c r="E39" s="7">
        <v>115496</v>
      </c>
      <c r="F39" s="7">
        <v>7126</v>
      </c>
      <c r="G39" s="11">
        <f t="shared" si="10"/>
        <v>466465</v>
      </c>
      <c r="H39" s="9">
        <v>91305</v>
      </c>
      <c r="I39" s="10">
        <v>187804</v>
      </c>
      <c r="J39" s="10">
        <v>56419</v>
      </c>
      <c r="K39" s="10">
        <v>113051</v>
      </c>
      <c r="L39" s="10">
        <v>11445</v>
      </c>
      <c r="M39" s="84">
        <f t="shared" si="11"/>
        <v>460024</v>
      </c>
      <c r="N39" s="116">
        <v>99</v>
      </c>
      <c r="O39" s="85">
        <f t="shared" si="9"/>
        <v>926489</v>
      </c>
    </row>
    <row r="40" spans="1:15" ht="15.5" x14ac:dyDescent="0.35">
      <c r="A40" s="20">
        <v>44062</v>
      </c>
      <c r="B40" s="6">
        <v>89519</v>
      </c>
      <c r="C40" s="7">
        <v>182146</v>
      </c>
      <c r="D40" s="7">
        <v>65342</v>
      </c>
      <c r="E40" s="7">
        <v>95328</v>
      </c>
      <c r="F40" s="7">
        <v>3654</v>
      </c>
      <c r="G40" s="11">
        <f t="shared" si="10"/>
        <v>435989</v>
      </c>
      <c r="H40" s="9">
        <v>86827</v>
      </c>
      <c r="I40" s="10">
        <v>186006</v>
      </c>
      <c r="J40" s="10">
        <v>58250</v>
      </c>
      <c r="K40" s="10">
        <v>96381</v>
      </c>
      <c r="L40" s="10">
        <v>17390</v>
      </c>
      <c r="M40" s="84">
        <f t="shared" si="11"/>
        <v>444854</v>
      </c>
      <c r="N40" s="116">
        <v>262</v>
      </c>
      <c r="O40" s="85">
        <f t="shared" si="9"/>
        <v>880843</v>
      </c>
    </row>
    <row r="41" spans="1:15" ht="15.5" x14ac:dyDescent="0.35">
      <c r="A41" s="20">
        <v>44093</v>
      </c>
      <c r="B41" s="6">
        <v>90308</v>
      </c>
      <c r="C41" s="7">
        <v>182962</v>
      </c>
      <c r="D41" s="7">
        <v>75491</v>
      </c>
      <c r="E41" s="7">
        <v>71128</v>
      </c>
      <c r="F41" s="7">
        <v>5193</v>
      </c>
      <c r="G41" s="11">
        <f t="shared" si="10"/>
        <v>425082</v>
      </c>
      <c r="H41" s="9">
        <v>84684</v>
      </c>
      <c r="I41" s="10">
        <v>188812</v>
      </c>
      <c r="J41" s="10">
        <v>64177</v>
      </c>
      <c r="K41" s="10">
        <v>72857</v>
      </c>
      <c r="L41" s="10">
        <v>11653</v>
      </c>
      <c r="M41" s="84">
        <f t="shared" si="11"/>
        <v>422183</v>
      </c>
      <c r="N41" s="116">
        <v>636</v>
      </c>
      <c r="O41" s="85">
        <f t="shared" si="9"/>
        <v>847265</v>
      </c>
    </row>
    <row r="42" spans="1:15" ht="15.5" x14ac:dyDescent="0.35">
      <c r="A42" s="20">
        <v>44123</v>
      </c>
      <c r="B42" s="6">
        <v>99198</v>
      </c>
      <c r="C42" s="7">
        <v>204870</v>
      </c>
      <c r="D42" s="7">
        <v>74515</v>
      </c>
      <c r="E42" s="7">
        <v>93472</v>
      </c>
      <c r="F42" s="7">
        <v>3079</v>
      </c>
      <c r="G42" s="11">
        <f t="shared" si="10"/>
        <v>475134</v>
      </c>
      <c r="H42" s="9">
        <v>94802</v>
      </c>
      <c r="I42" s="10">
        <v>201262</v>
      </c>
      <c r="J42" s="10">
        <v>65021</v>
      </c>
      <c r="K42" s="10">
        <v>86791</v>
      </c>
      <c r="L42" s="10">
        <v>16227</v>
      </c>
      <c r="M42" s="84">
        <f t="shared" si="11"/>
        <v>464103</v>
      </c>
      <c r="N42" s="116">
        <v>585</v>
      </c>
      <c r="O42" s="85">
        <f t="shared" si="9"/>
        <v>939237</v>
      </c>
    </row>
    <row r="43" spans="1:15" ht="15.5" x14ac:dyDescent="0.35">
      <c r="A43" s="20">
        <v>44154</v>
      </c>
      <c r="B43" s="6">
        <v>87956</v>
      </c>
      <c r="C43" s="7">
        <v>175371</v>
      </c>
      <c r="D43" s="7">
        <v>58924</v>
      </c>
      <c r="E43" s="7">
        <v>97391</v>
      </c>
      <c r="F43" s="7">
        <v>4572</v>
      </c>
      <c r="G43" s="11">
        <f t="shared" si="10"/>
        <v>424214</v>
      </c>
      <c r="H43" s="9">
        <v>86571</v>
      </c>
      <c r="I43" s="10">
        <v>175051</v>
      </c>
      <c r="J43" s="10">
        <v>55366</v>
      </c>
      <c r="K43" s="10">
        <v>95716</v>
      </c>
      <c r="L43" s="10">
        <v>16055</v>
      </c>
      <c r="M43" s="84">
        <f t="shared" si="11"/>
        <v>428759</v>
      </c>
      <c r="N43" s="116">
        <v>746</v>
      </c>
      <c r="O43" s="85">
        <f t="shared" si="9"/>
        <v>852973</v>
      </c>
    </row>
    <row r="44" spans="1:15" ht="15.5" x14ac:dyDescent="0.35">
      <c r="A44" s="20">
        <v>44184</v>
      </c>
      <c r="B44" s="12">
        <v>103377</v>
      </c>
      <c r="C44" s="13">
        <v>202655</v>
      </c>
      <c r="D44" s="13">
        <v>59584</v>
      </c>
      <c r="E44" s="13">
        <v>98118</v>
      </c>
      <c r="F44" s="13">
        <v>3604</v>
      </c>
      <c r="G44" s="14">
        <f t="shared" si="10"/>
        <v>467338</v>
      </c>
      <c r="H44" s="15">
        <v>96429</v>
      </c>
      <c r="I44" s="16">
        <v>191922</v>
      </c>
      <c r="J44" s="16">
        <v>49922</v>
      </c>
      <c r="K44" s="16">
        <v>88020</v>
      </c>
      <c r="L44" s="16">
        <v>17611</v>
      </c>
      <c r="M44" s="84">
        <f t="shared" si="11"/>
        <v>443904</v>
      </c>
      <c r="N44" s="116">
        <v>456</v>
      </c>
      <c r="O44" s="85">
        <f t="shared" si="9"/>
        <v>911242</v>
      </c>
    </row>
    <row r="45" spans="1:15" ht="15" thickBot="1" x14ac:dyDescent="0.4">
      <c r="A45" s="21" t="s">
        <v>11</v>
      </c>
      <c r="B45" s="22">
        <f>SUM(B33:B44)</f>
        <v>1219953</v>
      </c>
      <c r="C45" s="22">
        <f t="shared" ref="C45:G45" si="12">SUM(C33:C44)</f>
        <v>2220827</v>
      </c>
      <c r="D45" s="22">
        <f t="shared" si="12"/>
        <v>837761</v>
      </c>
      <c r="E45" s="22">
        <f t="shared" si="12"/>
        <v>1268590</v>
      </c>
      <c r="F45" s="22">
        <f t="shared" si="12"/>
        <v>55694</v>
      </c>
      <c r="G45" s="22">
        <f t="shared" si="12"/>
        <v>5602825</v>
      </c>
      <c r="H45" s="25">
        <f>SUM(H33:H44)</f>
        <v>1196655</v>
      </c>
      <c r="I45" s="25">
        <f t="shared" ref="I45:O45" si="13">SUM(I33:I44)</f>
        <v>2166000</v>
      </c>
      <c r="J45" s="25">
        <f t="shared" si="13"/>
        <v>771769</v>
      </c>
      <c r="K45" s="25">
        <f t="shared" si="13"/>
        <v>1239028</v>
      </c>
      <c r="L45" s="25">
        <f t="shared" si="13"/>
        <v>220473</v>
      </c>
      <c r="M45" s="89">
        <f t="shared" si="13"/>
        <v>5593925</v>
      </c>
      <c r="N45" s="119">
        <f>SUM(N33:N44)</f>
        <v>3820</v>
      </c>
      <c r="O45" s="24">
        <f t="shared" si="13"/>
        <v>11196750</v>
      </c>
    </row>
    <row r="46" spans="1:15" x14ac:dyDescent="0.35">
      <c r="A46" s="18"/>
      <c r="B46" s="197" t="s">
        <v>0</v>
      </c>
      <c r="C46" s="198"/>
      <c r="D46" s="198"/>
      <c r="E46" s="198"/>
      <c r="F46" s="198"/>
      <c r="G46" s="199"/>
      <c r="H46" s="200" t="s">
        <v>1</v>
      </c>
      <c r="I46" s="201"/>
      <c r="J46" s="201"/>
      <c r="K46" s="201"/>
      <c r="L46" s="201"/>
      <c r="M46" s="202"/>
      <c r="N46" s="118" t="s">
        <v>54</v>
      </c>
      <c r="O46" s="94" t="s">
        <v>2</v>
      </c>
    </row>
    <row r="47" spans="1:15" x14ac:dyDescent="0.35">
      <c r="A47" s="19">
        <v>2021</v>
      </c>
      <c r="B47" s="1" t="s">
        <v>3</v>
      </c>
      <c r="C47" s="2" t="s">
        <v>4</v>
      </c>
      <c r="D47" s="2" t="s">
        <v>5</v>
      </c>
      <c r="E47" s="2" t="s">
        <v>6</v>
      </c>
      <c r="F47" s="2" t="s">
        <v>7</v>
      </c>
      <c r="G47" s="3" t="s">
        <v>8</v>
      </c>
      <c r="H47" s="4" t="s">
        <v>3</v>
      </c>
      <c r="I47" s="5" t="s">
        <v>4</v>
      </c>
      <c r="J47" s="5" t="s">
        <v>5</v>
      </c>
      <c r="K47" s="5" t="s">
        <v>6</v>
      </c>
      <c r="L47" s="5" t="s">
        <v>7</v>
      </c>
      <c r="M47" s="87" t="s">
        <v>8</v>
      </c>
      <c r="N47" s="115" t="s">
        <v>20</v>
      </c>
      <c r="O47" s="97"/>
    </row>
    <row r="48" spans="1:15" ht="15.5" x14ac:dyDescent="0.35">
      <c r="A48" s="20">
        <v>44197</v>
      </c>
      <c r="B48" s="6">
        <v>86894</v>
      </c>
      <c r="C48" s="7">
        <v>160546</v>
      </c>
      <c r="D48" s="7">
        <v>53053</v>
      </c>
      <c r="E48" s="7">
        <v>84003</v>
      </c>
      <c r="F48" s="7">
        <v>5092</v>
      </c>
      <c r="G48" s="17">
        <f t="shared" ref="G48:G53" si="14">SUM(B48:F48)</f>
        <v>389588</v>
      </c>
      <c r="H48" s="9">
        <v>86288</v>
      </c>
      <c r="I48" s="10">
        <v>152568</v>
      </c>
      <c r="J48" s="10">
        <v>49587</v>
      </c>
      <c r="K48" s="10">
        <v>84551</v>
      </c>
      <c r="L48" s="10">
        <v>25632</v>
      </c>
      <c r="M48" s="90">
        <f>SUM(H48:L48)</f>
        <v>398626</v>
      </c>
      <c r="N48" s="116">
        <v>1695</v>
      </c>
      <c r="O48" s="85">
        <f t="shared" ref="O48:O59" si="15">M48+G48</f>
        <v>788214</v>
      </c>
    </row>
    <row r="49" spans="1:15" ht="15.5" x14ac:dyDescent="0.35">
      <c r="A49" s="20">
        <v>44246</v>
      </c>
      <c r="B49" s="6">
        <v>91967</v>
      </c>
      <c r="C49" s="7">
        <v>158685</v>
      </c>
      <c r="D49" s="7">
        <v>47423</v>
      </c>
      <c r="E49" s="7">
        <v>77575</v>
      </c>
      <c r="F49" s="7">
        <v>3354</v>
      </c>
      <c r="G49" s="17">
        <f t="shared" si="14"/>
        <v>379004</v>
      </c>
      <c r="H49" s="9">
        <v>87274</v>
      </c>
      <c r="I49" s="10">
        <v>150752</v>
      </c>
      <c r="J49" s="10">
        <v>43806</v>
      </c>
      <c r="K49" s="10">
        <v>74387</v>
      </c>
      <c r="L49" s="10">
        <v>16278</v>
      </c>
      <c r="M49" s="90">
        <f>SUM(H49:L49)</f>
        <v>372497</v>
      </c>
      <c r="N49" s="116">
        <v>228</v>
      </c>
      <c r="O49" s="85">
        <f t="shared" si="15"/>
        <v>751501</v>
      </c>
    </row>
    <row r="50" spans="1:15" ht="15.5" x14ac:dyDescent="0.35">
      <c r="A50" s="20">
        <v>44274</v>
      </c>
      <c r="B50" s="6">
        <v>149488</v>
      </c>
      <c r="C50" s="7">
        <v>305060</v>
      </c>
      <c r="D50" s="7">
        <v>57541</v>
      </c>
      <c r="E50" s="7">
        <v>125821</v>
      </c>
      <c r="F50" s="7">
        <v>4379</v>
      </c>
      <c r="G50" s="17">
        <f t="shared" si="14"/>
        <v>642289</v>
      </c>
      <c r="H50" s="9">
        <v>141183</v>
      </c>
      <c r="I50" s="10">
        <v>281694</v>
      </c>
      <c r="J50" s="10">
        <v>54746</v>
      </c>
      <c r="K50" s="10">
        <v>120894</v>
      </c>
      <c r="L50" s="10">
        <v>23227</v>
      </c>
      <c r="M50" s="90">
        <f>SUM(H50:L50)</f>
        <v>621744</v>
      </c>
      <c r="N50" s="116">
        <v>382</v>
      </c>
      <c r="O50" s="85">
        <f t="shared" si="15"/>
        <v>1264033</v>
      </c>
    </row>
    <row r="51" spans="1:15" ht="15.5" x14ac:dyDescent="0.35">
      <c r="A51" s="20">
        <v>44305</v>
      </c>
      <c r="B51" s="6">
        <v>183118</v>
      </c>
      <c r="C51" s="7">
        <v>342564</v>
      </c>
      <c r="D51" s="7">
        <v>71873</v>
      </c>
      <c r="E51" s="7">
        <v>138614</v>
      </c>
      <c r="F51" s="7">
        <v>6095</v>
      </c>
      <c r="G51" s="17">
        <f t="shared" si="14"/>
        <v>742264</v>
      </c>
      <c r="H51" s="9">
        <v>184326</v>
      </c>
      <c r="I51" s="10">
        <v>325528</v>
      </c>
      <c r="J51" s="10">
        <v>79826</v>
      </c>
      <c r="K51" s="10">
        <v>141717</v>
      </c>
      <c r="L51" s="10">
        <v>33359</v>
      </c>
      <c r="M51" s="90">
        <v>764756</v>
      </c>
      <c r="N51" s="116">
        <v>1400</v>
      </c>
      <c r="O51" s="85">
        <f t="shared" si="15"/>
        <v>1507020</v>
      </c>
    </row>
    <row r="52" spans="1:15" ht="15.5" x14ac:dyDescent="0.35">
      <c r="A52" s="20">
        <v>44335</v>
      </c>
      <c r="B52" s="6">
        <v>198271</v>
      </c>
      <c r="C52" s="7">
        <v>399884</v>
      </c>
      <c r="D52" s="7">
        <v>95438</v>
      </c>
      <c r="E52" s="7">
        <v>183322</v>
      </c>
      <c r="F52" s="7">
        <v>3595</v>
      </c>
      <c r="G52" s="11">
        <f t="shared" si="14"/>
        <v>880510</v>
      </c>
      <c r="H52" s="9">
        <v>210585</v>
      </c>
      <c r="I52" s="10">
        <v>372825</v>
      </c>
      <c r="J52" s="10">
        <v>89072</v>
      </c>
      <c r="K52" s="10">
        <v>179074</v>
      </c>
      <c r="L52" s="10">
        <v>39867</v>
      </c>
      <c r="M52" s="90">
        <f t="shared" ref="M52:M59" si="16">SUM(H52:L52)</f>
        <v>891423</v>
      </c>
      <c r="N52" s="116">
        <v>1201</v>
      </c>
      <c r="O52" s="85">
        <f t="shared" si="15"/>
        <v>1771933</v>
      </c>
    </row>
    <row r="53" spans="1:15" ht="15.5" x14ac:dyDescent="0.35">
      <c r="A53" s="20">
        <v>44366</v>
      </c>
      <c r="B53" s="6">
        <v>206550</v>
      </c>
      <c r="C53" s="7">
        <v>415600</v>
      </c>
      <c r="D53" s="7">
        <v>91485</v>
      </c>
      <c r="E53" s="7">
        <v>192735</v>
      </c>
      <c r="F53" s="7">
        <v>4972</v>
      </c>
      <c r="G53" s="11">
        <f t="shared" si="14"/>
        <v>911342</v>
      </c>
      <c r="H53" s="9">
        <v>217601</v>
      </c>
      <c r="I53" s="10">
        <v>366761</v>
      </c>
      <c r="J53" s="10">
        <v>89717</v>
      </c>
      <c r="K53" s="10">
        <v>183694</v>
      </c>
      <c r="L53" s="10">
        <v>42466</v>
      </c>
      <c r="M53" s="90">
        <f t="shared" si="16"/>
        <v>900239</v>
      </c>
      <c r="N53" s="116">
        <v>401</v>
      </c>
      <c r="O53" s="85">
        <f t="shared" si="15"/>
        <v>1811581</v>
      </c>
    </row>
    <row r="54" spans="1:15" ht="15.5" x14ac:dyDescent="0.35">
      <c r="A54" s="20">
        <v>44396</v>
      </c>
      <c r="B54" s="6">
        <v>266714</v>
      </c>
      <c r="C54" s="7">
        <v>407416</v>
      </c>
      <c r="D54" s="7">
        <v>113794</v>
      </c>
      <c r="E54" s="7">
        <v>191941</v>
      </c>
      <c r="F54" s="7">
        <v>5432</v>
      </c>
      <c r="G54" s="11">
        <v>985297</v>
      </c>
      <c r="H54" s="9">
        <v>282765</v>
      </c>
      <c r="I54" s="10">
        <v>352557</v>
      </c>
      <c r="J54" s="10">
        <v>109535</v>
      </c>
      <c r="K54" s="10">
        <v>212609</v>
      </c>
      <c r="L54" s="10">
        <v>50382</v>
      </c>
      <c r="M54" s="90">
        <f t="shared" si="16"/>
        <v>1007848</v>
      </c>
      <c r="N54" s="116">
        <v>673</v>
      </c>
      <c r="O54" s="85">
        <f t="shared" si="15"/>
        <v>1993145</v>
      </c>
    </row>
    <row r="55" spans="1:15" ht="15.5" x14ac:dyDescent="0.35">
      <c r="A55" s="20">
        <v>44427</v>
      </c>
      <c r="B55" s="6">
        <v>302421</v>
      </c>
      <c r="C55" s="7">
        <v>335122</v>
      </c>
      <c r="D55" s="7">
        <v>96003</v>
      </c>
      <c r="E55" s="7">
        <v>197951</v>
      </c>
      <c r="F55" s="7">
        <v>4000</v>
      </c>
      <c r="G55" s="11">
        <v>935497</v>
      </c>
      <c r="H55" s="9">
        <v>332993</v>
      </c>
      <c r="I55" s="10">
        <v>294772</v>
      </c>
      <c r="J55" s="10">
        <v>97280</v>
      </c>
      <c r="K55" s="10">
        <v>203434</v>
      </c>
      <c r="L55" s="10">
        <v>45450</v>
      </c>
      <c r="M55" s="90">
        <f t="shared" si="16"/>
        <v>973929</v>
      </c>
      <c r="N55" s="116">
        <v>1475</v>
      </c>
      <c r="O55" s="85">
        <f t="shared" si="15"/>
        <v>1909426</v>
      </c>
    </row>
    <row r="56" spans="1:15" ht="15.5" x14ac:dyDescent="0.35">
      <c r="A56" s="20">
        <v>44458</v>
      </c>
      <c r="B56" s="6">
        <v>279331</v>
      </c>
      <c r="C56" s="7">
        <v>292908</v>
      </c>
      <c r="D56" s="7">
        <v>87659</v>
      </c>
      <c r="E56" s="7">
        <v>179421</v>
      </c>
      <c r="F56" s="7">
        <v>4795</v>
      </c>
      <c r="G56" s="11">
        <v>844114</v>
      </c>
      <c r="H56" s="9">
        <v>295591</v>
      </c>
      <c r="I56" s="10">
        <v>250283</v>
      </c>
      <c r="J56" s="10">
        <v>84567</v>
      </c>
      <c r="K56" s="10">
        <v>177503</v>
      </c>
      <c r="L56" s="10">
        <v>35246</v>
      </c>
      <c r="M56" s="90">
        <f t="shared" si="16"/>
        <v>843190</v>
      </c>
      <c r="N56" s="116">
        <v>3587</v>
      </c>
      <c r="O56" s="85">
        <f t="shared" si="15"/>
        <v>1687304</v>
      </c>
    </row>
    <row r="57" spans="1:15" ht="15.5" x14ac:dyDescent="0.35">
      <c r="A57" s="20">
        <v>44488</v>
      </c>
      <c r="B57" s="6">
        <v>316473</v>
      </c>
      <c r="C57" s="7">
        <v>320028</v>
      </c>
      <c r="D57" s="7">
        <v>78363</v>
      </c>
      <c r="E57" s="7">
        <v>203238</v>
      </c>
      <c r="F57" s="7">
        <v>4140</v>
      </c>
      <c r="G57" s="11">
        <f>SUM(B57:F57)</f>
        <v>922242</v>
      </c>
      <c r="H57" s="9">
        <v>330606</v>
      </c>
      <c r="I57" s="10">
        <v>279646</v>
      </c>
      <c r="J57" s="10">
        <v>70879</v>
      </c>
      <c r="K57" s="10">
        <v>194229</v>
      </c>
      <c r="L57" s="10">
        <v>39952</v>
      </c>
      <c r="M57" s="90">
        <f t="shared" si="16"/>
        <v>915312</v>
      </c>
      <c r="N57" s="116">
        <v>4672</v>
      </c>
      <c r="O57" s="85">
        <f t="shared" si="15"/>
        <v>1837554</v>
      </c>
    </row>
    <row r="58" spans="1:15" ht="15.5" x14ac:dyDescent="0.35">
      <c r="A58" s="20">
        <v>44519</v>
      </c>
      <c r="B58" s="6">
        <v>278683</v>
      </c>
      <c r="C58" s="7">
        <v>331045</v>
      </c>
      <c r="D58" s="7">
        <v>75374</v>
      </c>
      <c r="E58" s="7">
        <v>213137</v>
      </c>
      <c r="F58" s="7">
        <v>4609</v>
      </c>
      <c r="G58" s="11">
        <f>SUM(B58:F58)</f>
        <v>902848</v>
      </c>
      <c r="H58" s="9">
        <v>309893</v>
      </c>
      <c r="I58" s="10">
        <v>278460</v>
      </c>
      <c r="J58" s="10">
        <v>71791</v>
      </c>
      <c r="K58" s="10">
        <v>208851</v>
      </c>
      <c r="L58" s="10">
        <v>43856</v>
      </c>
      <c r="M58" s="90">
        <f t="shared" si="16"/>
        <v>912851</v>
      </c>
      <c r="N58" s="116">
        <v>2933</v>
      </c>
      <c r="O58" s="85">
        <f t="shared" si="15"/>
        <v>1815699</v>
      </c>
    </row>
    <row r="59" spans="1:15" ht="15.5" x14ac:dyDescent="0.35">
      <c r="A59" s="20">
        <v>44549</v>
      </c>
      <c r="B59" s="6">
        <v>235634</v>
      </c>
      <c r="C59" s="7">
        <v>236718</v>
      </c>
      <c r="D59" s="7">
        <v>184262</v>
      </c>
      <c r="E59" s="7">
        <v>204656</v>
      </c>
      <c r="F59" s="7">
        <v>4921</v>
      </c>
      <c r="G59" s="11">
        <f>SUM(B59:F59)</f>
        <v>866191</v>
      </c>
      <c r="H59" s="9">
        <v>252558</v>
      </c>
      <c r="I59" s="10">
        <v>188328</v>
      </c>
      <c r="J59" s="10">
        <v>175625</v>
      </c>
      <c r="K59" s="10">
        <v>183889</v>
      </c>
      <c r="L59" s="10">
        <v>40955</v>
      </c>
      <c r="M59" s="90">
        <f t="shared" si="16"/>
        <v>841355</v>
      </c>
      <c r="N59" s="116">
        <v>713</v>
      </c>
      <c r="O59" s="85">
        <f t="shared" si="15"/>
        <v>1707546</v>
      </c>
    </row>
    <row r="60" spans="1:15" ht="15" thickBot="1" x14ac:dyDescent="0.4">
      <c r="A60" s="21" t="s">
        <v>12</v>
      </c>
      <c r="B60" s="22">
        <f t="shared" ref="B60:O60" si="17">SUM(B48:B59)</f>
        <v>2595544</v>
      </c>
      <c r="C60" s="22">
        <f t="shared" si="17"/>
        <v>3705576</v>
      </c>
      <c r="D60" s="22">
        <f t="shared" si="17"/>
        <v>1052268</v>
      </c>
      <c r="E60" s="22">
        <f t="shared" si="17"/>
        <v>1992414</v>
      </c>
      <c r="F60" s="22">
        <f t="shared" si="17"/>
        <v>55384</v>
      </c>
      <c r="G60" s="22">
        <f t="shared" si="17"/>
        <v>9401186</v>
      </c>
      <c r="H60" s="23">
        <f t="shared" si="17"/>
        <v>2731663</v>
      </c>
      <c r="I60" s="23">
        <f t="shared" si="17"/>
        <v>3294174</v>
      </c>
      <c r="J60" s="23">
        <f t="shared" si="17"/>
        <v>1016431</v>
      </c>
      <c r="K60" s="23">
        <f t="shared" si="17"/>
        <v>1964832</v>
      </c>
      <c r="L60" s="23">
        <f t="shared" si="17"/>
        <v>436670</v>
      </c>
      <c r="M60" s="23">
        <f t="shared" si="17"/>
        <v>9443770</v>
      </c>
      <c r="N60" s="119">
        <f>SUM(N48:N59)</f>
        <v>19360</v>
      </c>
      <c r="O60" s="24">
        <f t="shared" si="17"/>
        <v>18844956</v>
      </c>
    </row>
    <row r="61" spans="1:15" x14ac:dyDescent="0.35">
      <c r="A61" s="66"/>
      <c r="B61" s="192" t="s">
        <v>0</v>
      </c>
      <c r="C61" s="193"/>
      <c r="D61" s="193"/>
      <c r="E61" s="193"/>
      <c r="F61" s="193"/>
      <c r="G61" s="194"/>
      <c r="H61" s="195" t="s">
        <v>1</v>
      </c>
      <c r="I61" s="196"/>
      <c r="J61" s="196"/>
      <c r="K61" s="196"/>
      <c r="L61" s="196"/>
      <c r="M61" s="196"/>
      <c r="N61" s="118" t="s">
        <v>54</v>
      </c>
      <c r="O61" s="98" t="s">
        <v>2</v>
      </c>
    </row>
    <row r="62" spans="1:15" x14ac:dyDescent="0.35">
      <c r="A62" s="66">
        <v>2022</v>
      </c>
      <c r="B62" s="67" t="s">
        <v>3</v>
      </c>
      <c r="C62" s="68" t="s">
        <v>4</v>
      </c>
      <c r="D62" s="68" t="s">
        <v>5</v>
      </c>
      <c r="E62" s="68" t="s">
        <v>6</v>
      </c>
      <c r="F62" s="68" t="s">
        <v>7</v>
      </c>
      <c r="G62" s="69" t="s">
        <v>8</v>
      </c>
      <c r="H62" s="70" t="s">
        <v>3</v>
      </c>
      <c r="I62" s="71" t="s">
        <v>4</v>
      </c>
      <c r="J62" s="71" t="s">
        <v>5</v>
      </c>
      <c r="K62" s="71" t="s">
        <v>6</v>
      </c>
      <c r="L62" s="71" t="s">
        <v>7</v>
      </c>
      <c r="M62" s="91" t="s">
        <v>8</v>
      </c>
      <c r="N62" s="115" t="s">
        <v>20</v>
      </c>
      <c r="O62" s="98"/>
    </row>
    <row r="63" spans="1:15" ht="15.5" x14ac:dyDescent="0.35">
      <c r="A63" s="20">
        <v>44583</v>
      </c>
      <c r="B63" s="72">
        <v>159204</v>
      </c>
      <c r="C63" s="73">
        <v>197937</v>
      </c>
      <c r="D63" s="73">
        <v>109925</v>
      </c>
      <c r="E63" s="73">
        <v>149490</v>
      </c>
      <c r="F63" s="73">
        <v>4691</v>
      </c>
      <c r="G63" s="74">
        <v>621247</v>
      </c>
      <c r="H63" s="75">
        <v>161746</v>
      </c>
      <c r="I63" s="76">
        <v>184330</v>
      </c>
      <c r="J63" s="76">
        <v>103750</v>
      </c>
      <c r="K63" s="76">
        <v>147176</v>
      </c>
      <c r="L63" s="76">
        <v>41290</v>
      </c>
      <c r="M63" s="92">
        <v>638292</v>
      </c>
      <c r="N63" s="116">
        <v>364</v>
      </c>
      <c r="O63" s="99">
        <f>SUM(G63+M63)</f>
        <v>1259539</v>
      </c>
    </row>
    <row r="64" spans="1:15" ht="15.5" x14ac:dyDescent="0.35">
      <c r="A64" s="20">
        <v>44614</v>
      </c>
      <c r="B64" s="72">
        <v>187151</v>
      </c>
      <c r="C64" s="73">
        <v>232684</v>
      </c>
      <c r="D64" s="73">
        <v>123163</v>
      </c>
      <c r="E64" s="73">
        <v>157779</v>
      </c>
      <c r="F64" s="73">
        <v>4378</v>
      </c>
      <c r="G64" s="74">
        <v>705155</v>
      </c>
      <c r="H64" s="75">
        <v>186246</v>
      </c>
      <c r="I64" s="76">
        <v>215983</v>
      </c>
      <c r="J64" s="76">
        <v>112458</v>
      </c>
      <c r="K64" s="76">
        <v>146895</v>
      </c>
      <c r="L64" s="76">
        <v>37784</v>
      </c>
      <c r="M64" s="92">
        <v>699366</v>
      </c>
      <c r="N64" s="116">
        <v>43</v>
      </c>
      <c r="O64" s="99">
        <f t="shared" ref="O64:O74" si="18">SUM(G64+M64)</f>
        <v>1404521</v>
      </c>
    </row>
    <row r="65" spans="1:15" ht="15.5" x14ac:dyDescent="0.35">
      <c r="A65" s="20">
        <v>44642</v>
      </c>
      <c r="B65" s="72">
        <v>223608</v>
      </c>
      <c r="C65" s="73">
        <v>343161</v>
      </c>
      <c r="D65" s="73">
        <v>122524</v>
      </c>
      <c r="E65" s="73">
        <v>220913</v>
      </c>
      <c r="F65" s="73">
        <v>3219</v>
      </c>
      <c r="G65" s="74">
        <v>913425</v>
      </c>
      <c r="H65" s="75">
        <v>225361</v>
      </c>
      <c r="I65" s="76">
        <v>316125</v>
      </c>
      <c r="J65" s="76">
        <v>118629</v>
      </c>
      <c r="K65" s="76">
        <v>216912</v>
      </c>
      <c r="L65" s="76">
        <v>51367</v>
      </c>
      <c r="M65" s="92">
        <v>928394</v>
      </c>
      <c r="N65" s="116">
        <v>272</v>
      </c>
      <c r="O65" s="99">
        <f t="shared" si="18"/>
        <v>1841819</v>
      </c>
    </row>
    <row r="66" spans="1:15" ht="15.5" x14ac:dyDescent="0.35">
      <c r="A66" s="20">
        <v>44673</v>
      </c>
      <c r="B66" s="72">
        <v>237107</v>
      </c>
      <c r="C66" s="73">
        <v>363875</v>
      </c>
      <c r="D66" s="73">
        <v>126536</v>
      </c>
      <c r="E66" s="73">
        <v>225204</v>
      </c>
      <c r="F66" s="73">
        <v>6221</v>
      </c>
      <c r="G66" s="74">
        <v>958943</v>
      </c>
      <c r="H66" s="75">
        <v>236489</v>
      </c>
      <c r="I66" s="76">
        <v>328541</v>
      </c>
      <c r="J66" s="76">
        <v>121895</v>
      </c>
      <c r="K66" s="76">
        <v>216122</v>
      </c>
      <c r="L66" s="76">
        <v>59717</v>
      </c>
      <c r="M66" s="92">
        <v>962764</v>
      </c>
      <c r="N66" s="116">
        <v>327</v>
      </c>
      <c r="O66" s="99">
        <f t="shared" si="18"/>
        <v>1921707</v>
      </c>
    </row>
    <row r="67" spans="1:15" ht="15.5" x14ac:dyDescent="0.35">
      <c r="A67" s="20">
        <v>44703</v>
      </c>
      <c r="B67" s="72">
        <v>255644</v>
      </c>
      <c r="C67" s="73">
        <v>369578</v>
      </c>
      <c r="D67" s="73">
        <v>127353</v>
      </c>
      <c r="E67" s="73">
        <v>242025</v>
      </c>
      <c r="F67" s="73">
        <v>11748</v>
      </c>
      <c r="G67" s="77">
        <v>1006348</v>
      </c>
      <c r="H67" s="75">
        <v>258823</v>
      </c>
      <c r="I67" s="76">
        <v>354893</v>
      </c>
      <c r="J67" s="76">
        <v>119549</v>
      </c>
      <c r="K67" s="76">
        <v>236585</v>
      </c>
      <c r="L67" s="76">
        <v>56875</v>
      </c>
      <c r="M67" s="92">
        <v>1026725</v>
      </c>
      <c r="N67" s="116">
        <v>831</v>
      </c>
      <c r="O67" s="99">
        <f t="shared" si="18"/>
        <v>2033073</v>
      </c>
    </row>
    <row r="68" spans="1:15" ht="16" thickBot="1" x14ac:dyDescent="0.4">
      <c r="A68" s="20">
        <v>44734</v>
      </c>
      <c r="B68" s="101">
        <v>194037</v>
      </c>
      <c r="C68" s="102">
        <v>420745</v>
      </c>
      <c r="D68" s="102">
        <v>144368</v>
      </c>
      <c r="E68" s="102">
        <v>243190</v>
      </c>
      <c r="F68" s="102">
        <v>19520</v>
      </c>
      <c r="G68" s="103">
        <v>1021860</v>
      </c>
      <c r="H68" s="104">
        <v>193954</v>
      </c>
      <c r="I68" s="105">
        <v>390160</v>
      </c>
      <c r="J68" s="105">
        <v>127958</v>
      </c>
      <c r="K68" s="105">
        <v>232182</v>
      </c>
      <c r="L68" s="105">
        <v>52274</v>
      </c>
      <c r="M68" s="106">
        <v>996528</v>
      </c>
      <c r="N68" s="120">
        <v>1246</v>
      </c>
      <c r="O68" s="99">
        <f t="shared" si="18"/>
        <v>2018388</v>
      </c>
    </row>
    <row r="69" spans="1:15" ht="16" thickTop="1" x14ac:dyDescent="0.35">
      <c r="A69" s="125">
        <v>44764</v>
      </c>
      <c r="B69" s="126">
        <v>264057</v>
      </c>
      <c r="C69" s="127">
        <v>418398</v>
      </c>
      <c r="D69" s="127">
        <v>136247</v>
      </c>
      <c r="E69" s="127">
        <v>263114</v>
      </c>
      <c r="F69" s="127">
        <v>21695</v>
      </c>
      <c r="G69" s="128">
        <v>1103511</v>
      </c>
      <c r="H69" s="129">
        <v>260047</v>
      </c>
      <c r="I69" s="130">
        <v>393607</v>
      </c>
      <c r="J69" s="130">
        <v>126087</v>
      </c>
      <c r="K69" s="130">
        <v>252305</v>
      </c>
      <c r="L69" s="130">
        <v>60728</v>
      </c>
      <c r="M69" s="131">
        <v>1092774</v>
      </c>
      <c r="N69" s="121">
        <v>822</v>
      </c>
      <c r="O69" s="132">
        <f t="shared" si="18"/>
        <v>2196285</v>
      </c>
    </row>
    <row r="70" spans="1:15" ht="15.5" x14ac:dyDescent="0.35">
      <c r="A70" s="133">
        <v>44795</v>
      </c>
      <c r="B70" s="134">
        <v>281337</v>
      </c>
      <c r="C70" s="135">
        <v>389133</v>
      </c>
      <c r="D70" s="135">
        <v>133603</v>
      </c>
      <c r="E70" s="135">
        <v>261565</v>
      </c>
      <c r="F70" s="135">
        <v>20257</v>
      </c>
      <c r="G70" s="136">
        <v>1085895</v>
      </c>
      <c r="H70" s="137">
        <v>277380</v>
      </c>
      <c r="I70" s="138">
        <v>380781</v>
      </c>
      <c r="J70" s="138">
        <v>129628</v>
      </c>
      <c r="K70" s="138">
        <v>264781</v>
      </c>
      <c r="L70" s="138">
        <v>58866</v>
      </c>
      <c r="M70" s="139">
        <v>1111436</v>
      </c>
      <c r="N70" s="116">
        <v>1582</v>
      </c>
      <c r="O70" s="140">
        <f t="shared" si="18"/>
        <v>2197331</v>
      </c>
    </row>
    <row r="71" spans="1:15" ht="15.5" x14ac:dyDescent="0.35">
      <c r="A71" s="133">
        <v>44826</v>
      </c>
      <c r="B71" s="134">
        <v>232388</v>
      </c>
      <c r="C71" s="135">
        <v>370077</v>
      </c>
      <c r="D71" s="135">
        <v>127226</v>
      </c>
      <c r="E71" s="135">
        <v>247313</v>
      </c>
      <c r="F71" s="135">
        <v>19055</v>
      </c>
      <c r="G71" s="136">
        <v>996059</v>
      </c>
      <c r="H71" s="137">
        <v>223213</v>
      </c>
      <c r="I71" s="138">
        <v>367892</v>
      </c>
      <c r="J71" s="138">
        <v>116109</v>
      </c>
      <c r="K71" s="138">
        <v>244065</v>
      </c>
      <c r="L71" s="138">
        <v>43545</v>
      </c>
      <c r="M71" s="139">
        <v>994824</v>
      </c>
      <c r="N71" s="116">
        <v>1339</v>
      </c>
      <c r="O71" s="140">
        <f t="shared" si="18"/>
        <v>1990883</v>
      </c>
    </row>
    <row r="72" spans="1:15" ht="15.5" x14ac:dyDescent="0.35">
      <c r="A72" s="133">
        <v>44856</v>
      </c>
      <c r="B72" s="134">
        <v>261721</v>
      </c>
      <c r="C72" s="135">
        <v>406902</v>
      </c>
      <c r="D72" s="135">
        <v>129394</v>
      </c>
      <c r="E72" s="135">
        <v>268405</v>
      </c>
      <c r="F72" s="135">
        <v>16580</v>
      </c>
      <c r="G72" s="136">
        <v>1083002</v>
      </c>
      <c r="H72" s="137">
        <v>249587</v>
      </c>
      <c r="I72" s="138">
        <v>405432</v>
      </c>
      <c r="J72" s="138">
        <v>120676</v>
      </c>
      <c r="K72" s="138">
        <v>260778</v>
      </c>
      <c r="L72" s="138">
        <v>43179</v>
      </c>
      <c r="M72" s="139">
        <v>1079652</v>
      </c>
      <c r="N72" s="116">
        <v>3224</v>
      </c>
      <c r="O72" s="140">
        <f t="shared" si="18"/>
        <v>2162654</v>
      </c>
    </row>
    <row r="73" spans="1:15" ht="15.5" x14ac:dyDescent="0.35">
      <c r="A73" s="133">
        <v>44887</v>
      </c>
      <c r="B73" s="134">
        <v>238059</v>
      </c>
      <c r="C73" s="135">
        <v>371056</v>
      </c>
      <c r="D73" s="135">
        <v>109252</v>
      </c>
      <c r="E73" s="135">
        <v>254301</v>
      </c>
      <c r="F73" s="135">
        <v>14267</v>
      </c>
      <c r="G73" s="136">
        <v>986935</v>
      </c>
      <c r="H73" s="137">
        <v>227759</v>
      </c>
      <c r="I73" s="138">
        <v>369981</v>
      </c>
      <c r="J73" s="138">
        <v>99940</v>
      </c>
      <c r="K73" s="138">
        <v>248887</v>
      </c>
      <c r="L73" s="138">
        <v>39430</v>
      </c>
      <c r="M73" s="139">
        <v>985997</v>
      </c>
      <c r="N73" s="116">
        <v>3143</v>
      </c>
      <c r="O73" s="140">
        <f t="shared" si="18"/>
        <v>1972932</v>
      </c>
    </row>
    <row r="74" spans="1:15" ht="15.5" x14ac:dyDescent="0.35">
      <c r="A74" s="133">
        <v>44917</v>
      </c>
      <c r="B74" s="134">
        <v>211784</v>
      </c>
      <c r="C74" s="135">
        <v>330102</v>
      </c>
      <c r="D74" s="135">
        <v>102889</v>
      </c>
      <c r="E74" s="135">
        <v>245926</v>
      </c>
      <c r="F74" s="135">
        <v>15120</v>
      </c>
      <c r="G74" s="136">
        <v>905821</v>
      </c>
      <c r="H74" s="137">
        <v>200616</v>
      </c>
      <c r="I74" s="138">
        <v>322120</v>
      </c>
      <c r="J74" s="138">
        <v>93677</v>
      </c>
      <c r="K74" s="138">
        <v>226649</v>
      </c>
      <c r="L74" s="138">
        <v>42504</v>
      </c>
      <c r="M74" s="139">
        <v>885566</v>
      </c>
      <c r="N74" s="116">
        <v>982</v>
      </c>
      <c r="O74" s="140">
        <f t="shared" si="18"/>
        <v>1791387</v>
      </c>
    </row>
    <row r="75" spans="1:15" ht="15" thickBot="1" x14ac:dyDescent="0.4">
      <c r="A75" s="141" t="s">
        <v>53</v>
      </c>
      <c r="B75" s="142">
        <f>SUM(B63:B74)</f>
        <v>2746097</v>
      </c>
      <c r="C75" s="142">
        <f t="shared" ref="C75:G75" si="19">SUM(C63:C74)</f>
        <v>4213648</v>
      </c>
      <c r="D75" s="142">
        <f t="shared" si="19"/>
        <v>1492480</v>
      </c>
      <c r="E75" s="142">
        <f t="shared" si="19"/>
        <v>2779225</v>
      </c>
      <c r="F75" s="142">
        <f t="shared" si="19"/>
        <v>156751</v>
      </c>
      <c r="G75" s="142">
        <f t="shared" si="19"/>
        <v>11388201</v>
      </c>
      <c r="H75" s="143">
        <f>SUM(H63:H74)</f>
        <v>2701221</v>
      </c>
      <c r="I75" s="143">
        <f>SUM(I63:I74)</f>
        <v>4029845</v>
      </c>
      <c r="J75" s="143">
        <f t="shared" ref="J75:M75" si="20">SUM(J63:J74)</f>
        <v>1390356</v>
      </c>
      <c r="K75" s="143">
        <f t="shared" si="20"/>
        <v>2693337</v>
      </c>
      <c r="L75" s="143">
        <f t="shared" si="20"/>
        <v>587559</v>
      </c>
      <c r="M75" s="143">
        <f t="shared" si="20"/>
        <v>11402318</v>
      </c>
      <c r="N75" s="119">
        <f>SUM(N63:N74)</f>
        <v>14175</v>
      </c>
      <c r="O75" s="144">
        <f>SUM(O63:O74)</f>
        <v>22790519</v>
      </c>
    </row>
    <row r="76" spans="1:15" x14ac:dyDescent="0.35">
      <c r="A76" s="145"/>
      <c r="B76" s="187" t="s">
        <v>0</v>
      </c>
      <c r="C76" s="188"/>
      <c r="D76" s="188"/>
      <c r="E76" s="188"/>
      <c r="F76" s="188"/>
      <c r="G76" s="189"/>
      <c r="H76" s="190" t="s">
        <v>1</v>
      </c>
      <c r="I76" s="191"/>
      <c r="J76" s="191"/>
      <c r="K76" s="191"/>
      <c r="L76" s="191"/>
      <c r="M76" s="191"/>
      <c r="N76" s="118" t="s">
        <v>54</v>
      </c>
      <c r="O76" s="146" t="s">
        <v>2</v>
      </c>
    </row>
    <row r="77" spans="1:15" x14ac:dyDescent="0.35">
      <c r="A77" s="145">
        <v>2023</v>
      </c>
      <c r="B77" s="147" t="s">
        <v>3</v>
      </c>
      <c r="C77" s="148" t="s">
        <v>4</v>
      </c>
      <c r="D77" s="148" t="s">
        <v>5</v>
      </c>
      <c r="E77" s="148" t="s">
        <v>6</v>
      </c>
      <c r="F77" s="148" t="s">
        <v>7</v>
      </c>
      <c r="G77" s="149" t="s">
        <v>8</v>
      </c>
      <c r="H77" s="150" t="s">
        <v>3</v>
      </c>
      <c r="I77" s="151" t="s">
        <v>4</v>
      </c>
      <c r="J77" s="151" t="s">
        <v>5</v>
      </c>
      <c r="K77" s="151" t="s">
        <v>6</v>
      </c>
      <c r="L77" s="151" t="s">
        <v>7</v>
      </c>
      <c r="M77" s="152" t="s">
        <v>8</v>
      </c>
      <c r="N77" s="115" t="s">
        <v>20</v>
      </c>
      <c r="O77" s="146"/>
    </row>
    <row r="78" spans="1:15" ht="15.5" x14ac:dyDescent="0.35">
      <c r="A78" s="133">
        <v>44948</v>
      </c>
      <c r="B78" s="134">
        <v>228133</v>
      </c>
      <c r="C78" s="135">
        <v>306008</v>
      </c>
      <c r="D78" s="135">
        <v>115435</v>
      </c>
      <c r="E78" s="135">
        <v>221327</v>
      </c>
      <c r="F78" s="135">
        <v>12501</v>
      </c>
      <c r="G78" s="153">
        <v>883404</v>
      </c>
      <c r="H78" s="137">
        <v>228612</v>
      </c>
      <c r="I78" s="138">
        <v>288956</v>
      </c>
      <c r="J78" s="138">
        <v>107766</v>
      </c>
      <c r="K78" s="138">
        <v>212762</v>
      </c>
      <c r="L78" s="138">
        <v>47575</v>
      </c>
      <c r="M78" s="139">
        <v>885671</v>
      </c>
      <c r="N78" s="116">
        <v>553</v>
      </c>
      <c r="O78" s="140">
        <f t="shared" ref="O78:O83" si="21">G78+M78</f>
        <v>1769075</v>
      </c>
    </row>
    <row r="79" spans="1:15" ht="15.5" x14ac:dyDescent="0.35">
      <c r="A79" s="133">
        <v>44979</v>
      </c>
      <c r="B79" s="134">
        <v>220890</v>
      </c>
      <c r="C79" s="135">
        <v>294377</v>
      </c>
      <c r="D79" s="135">
        <v>114039</v>
      </c>
      <c r="E79" s="135">
        <v>201808</v>
      </c>
      <c r="F79" s="135">
        <v>8493</v>
      </c>
      <c r="G79" s="153">
        <v>839607</v>
      </c>
      <c r="H79" s="137">
        <v>214363</v>
      </c>
      <c r="I79" s="138">
        <v>285336</v>
      </c>
      <c r="J79" s="138">
        <v>108306</v>
      </c>
      <c r="K79" s="138">
        <v>189961</v>
      </c>
      <c r="L79" s="138">
        <v>38295</v>
      </c>
      <c r="M79" s="139">
        <v>836261</v>
      </c>
      <c r="N79" s="116">
        <v>95</v>
      </c>
      <c r="O79" s="140">
        <f t="shared" si="21"/>
        <v>1675868</v>
      </c>
    </row>
    <row r="80" spans="1:15" ht="15.5" x14ac:dyDescent="0.35">
      <c r="A80" s="133">
        <v>45008</v>
      </c>
      <c r="B80" s="134">
        <v>261086</v>
      </c>
      <c r="C80" s="135">
        <v>376488</v>
      </c>
      <c r="D80" s="135">
        <v>134902</v>
      </c>
      <c r="E80" s="135">
        <v>249262</v>
      </c>
      <c r="F80" s="135">
        <v>13005</v>
      </c>
      <c r="G80" s="153">
        <v>1034743</v>
      </c>
      <c r="H80" s="137">
        <v>260503</v>
      </c>
      <c r="I80" s="138">
        <v>353852</v>
      </c>
      <c r="J80" s="138">
        <v>121901</v>
      </c>
      <c r="K80" s="138">
        <v>203870</v>
      </c>
      <c r="L80" s="138">
        <v>59165</v>
      </c>
      <c r="M80" s="139">
        <v>999291</v>
      </c>
      <c r="N80" s="116">
        <v>0</v>
      </c>
      <c r="O80" s="140">
        <f t="shared" si="21"/>
        <v>2034034</v>
      </c>
    </row>
    <row r="81" spans="1:15" ht="15.5" x14ac:dyDescent="0.35">
      <c r="A81" s="133">
        <v>45040</v>
      </c>
      <c r="B81" s="134">
        <v>272572</v>
      </c>
      <c r="C81" s="135">
        <v>387667</v>
      </c>
      <c r="D81" s="135">
        <v>153032</v>
      </c>
      <c r="E81" s="135">
        <v>266064</v>
      </c>
      <c r="F81" s="135">
        <v>14944</v>
      </c>
      <c r="G81" s="153">
        <v>1094279</v>
      </c>
      <c r="H81" s="137">
        <v>278734</v>
      </c>
      <c r="I81" s="138">
        <v>372805</v>
      </c>
      <c r="J81" s="138">
        <v>142505</v>
      </c>
      <c r="K81" s="138">
        <v>263033</v>
      </c>
      <c r="L81" s="138">
        <v>61936</v>
      </c>
      <c r="M81" s="139">
        <v>1119013</v>
      </c>
      <c r="N81" s="116">
        <v>1015</v>
      </c>
      <c r="O81" s="140">
        <f t="shared" si="21"/>
        <v>2213292</v>
      </c>
    </row>
    <row r="82" spans="1:15" ht="15.5" x14ac:dyDescent="0.35">
      <c r="A82" s="133">
        <v>45068</v>
      </c>
      <c r="B82" s="134">
        <v>283658</v>
      </c>
      <c r="C82" s="135">
        <v>407323</v>
      </c>
      <c r="D82" s="135">
        <v>156815</v>
      </c>
      <c r="E82" s="135">
        <v>289546</v>
      </c>
      <c r="F82" s="135">
        <v>21364</v>
      </c>
      <c r="G82" s="136">
        <v>1158706</v>
      </c>
      <c r="H82" s="137">
        <v>290196</v>
      </c>
      <c r="I82" s="138">
        <v>394786</v>
      </c>
      <c r="J82" s="138">
        <v>153899</v>
      </c>
      <c r="K82" s="138">
        <v>287060</v>
      </c>
      <c r="L82" s="138">
        <v>58287</v>
      </c>
      <c r="M82" s="139">
        <v>1184228</v>
      </c>
      <c r="N82" s="116">
        <v>841</v>
      </c>
      <c r="O82" s="140">
        <f t="shared" si="21"/>
        <v>2342934</v>
      </c>
    </row>
    <row r="83" spans="1:15" ht="16" thickBot="1" x14ac:dyDescent="0.4">
      <c r="A83" s="154">
        <v>45099</v>
      </c>
      <c r="B83" s="155">
        <v>268901</v>
      </c>
      <c r="C83" s="156">
        <v>428872</v>
      </c>
      <c r="D83" s="156">
        <v>175405</v>
      </c>
      <c r="E83" s="156">
        <v>293152</v>
      </c>
      <c r="F83" s="156">
        <v>19352</v>
      </c>
      <c r="G83" s="157">
        <v>1185682</v>
      </c>
      <c r="H83" s="158">
        <v>261428</v>
      </c>
      <c r="I83" s="159">
        <v>394580</v>
      </c>
      <c r="J83" s="159">
        <v>160244</v>
      </c>
      <c r="K83" s="159">
        <v>277305</v>
      </c>
      <c r="L83" s="159">
        <v>64713</v>
      </c>
      <c r="M83" s="160">
        <v>1158270</v>
      </c>
      <c r="N83" s="122">
        <v>1030</v>
      </c>
      <c r="O83" s="161">
        <f t="shared" si="21"/>
        <v>2343952</v>
      </c>
    </row>
    <row r="84" spans="1:15" ht="16" thickTop="1" x14ac:dyDescent="0.35">
      <c r="A84" s="20">
        <v>45130</v>
      </c>
      <c r="B84" s="107"/>
      <c r="C84" s="108"/>
      <c r="D84" s="109"/>
      <c r="E84" s="109"/>
      <c r="F84" s="108"/>
      <c r="G84" s="110"/>
      <c r="H84" s="111"/>
      <c r="I84" s="108"/>
      <c r="J84" s="112"/>
      <c r="K84" s="109"/>
      <c r="L84" s="108"/>
      <c r="M84" s="113"/>
      <c r="N84" s="123"/>
      <c r="O84" s="100"/>
    </row>
    <row r="85" spans="1:15" ht="15.5" x14ac:dyDescent="0.35">
      <c r="A85" s="20">
        <v>45162</v>
      </c>
      <c r="B85" s="78"/>
      <c r="C85" s="73"/>
      <c r="D85" s="79"/>
      <c r="E85" s="79"/>
      <c r="F85" s="73"/>
      <c r="G85" s="80"/>
      <c r="H85" s="81"/>
      <c r="I85" s="73"/>
      <c r="J85" s="82"/>
      <c r="K85" s="79"/>
      <c r="L85" s="73"/>
      <c r="M85" s="93"/>
      <c r="N85" s="116"/>
      <c r="O85" s="100"/>
    </row>
    <row r="86" spans="1:15" ht="15.5" x14ac:dyDescent="0.35">
      <c r="A86" s="20">
        <v>45191</v>
      </c>
      <c r="B86" s="78"/>
      <c r="C86" s="73"/>
      <c r="D86" s="79"/>
      <c r="E86" s="73"/>
      <c r="F86" s="73"/>
      <c r="G86" s="80"/>
      <c r="H86" s="73"/>
      <c r="I86" s="73"/>
      <c r="J86" s="82"/>
      <c r="K86" s="73"/>
      <c r="L86" s="73"/>
      <c r="M86" s="93"/>
      <c r="N86" s="116"/>
      <c r="O86" s="100"/>
    </row>
    <row r="87" spans="1:15" ht="15.5" x14ac:dyDescent="0.35">
      <c r="A87" s="20">
        <v>45221</v>
      </c>
      <c r="B87" s="78"/>
      <c r="C87" s="73"/>
      <c r="D87" s="79"/>
      <c r="E87" s="79"/>
      <c r="F87" s="73"/>
      <c r="G87" s="80"/>
      <c r="H87" s="81"/>
      <c r="I87" s="73"/>
      <c r="J87" s="82"/>
      <c r="K87" s="79"/>
      <c r="L87" s="73"/>
      <c r="M87" s="93"/>
      <c r="N87" s="116"/>
      <c r="O87" s="100"/>
    </row>
    <row r="88" spans="1:15" ht="15.5" x14ac:dyDescent="0.35">
      <c r="A88" s="20">
        <v>45253</v>
      </c>
      <c r="B88" s="78"/>
      <c r="C88" s="73"/>
      <c r="D88" s="79"/>
      <c r="E88" s="79"/>
      <c r="F88" s="73"/>
      <c r="G88" s="80"/>
      <c r="H88" s="81"/>
      <c r="I88" s="73"/>
      <c r="J88" s="82"/>
      <c r="K88" s="79"/>
      <c r="L88" s="73"/>
      <c r="M88" s="93"/>
      <c r="N88" s="116"/>
      <c r="O88" s="100"/>
    </row>
    <row r="89" spans="1:15" ht="15.5" x14ac:dyDescent="0.35">
      <c r="A89" s="20">
        <v>45284</v>
      </c>
      <c r="B89" s="78"/>
      <c r="C89" s="73"/>
      <c r="D89" s="79"/>
      <c r="E89" s="79"/>
      <c r="F89" s="73"/>
      <c r="G89" s="80"/>
      <c r="H89" s="81"/>
      <c r="I89" s="73"/>
      <c r="J89" s="82"/>
      <c r="K89" s="79"/>
      <c r="L89" s="73"/>
      <c r="M89" s="93"/>
      <c r="N89" s="116"/>
      <c r="O89" s="100"/>
    </row>
    <row r="90" spans="1:15" ht="15" thickBot="1" x14ac:dyDescent="0.4">
      <c r="A90" s="83" t="s">
        <v>52</v>
      </c>
      <c r="B90" s="22">
        <f t="shared" ref="B90:O90" si="22">SUM(B78:B83)</f>
        <v>1535240</v>
      </c>
      <c r="C90" s="22">
        <f t="shared" si="22"/>
        <v>2200735</v>
      </c>
      <c r="D90" s="22">
        <f t="shared" si="22"/>
        <v>849628</v>
      </c>
      <c r="E90" s="22">
        <f t="shared" si="22"/>
        <v>1521159</v>
      </c>
      <c r="F90" s="22">
        <f t="shared" si="22"/>
        <v>89659</v>
      </c>
      <c r="G90" s="22">
        <f t="shared" si="22"/>
        <v>6196421</v>
      </c>
      <c r="H90" s="23">
        <f t="shared" si="22"/>
        <v>1533836</v>
      </c>
      <c r="I90" s="23">
        <f t="shared" si="22"/>
        <v>2090315</v>
      </c>
      <c r="J90" s="23">
        <f t="shared" si="22"/>
        <v>794621</v>
      </c>
      <c r="K90" s="23">
        <f t="shared" si="22"/>
        <v>1433991</v>
      </c>
      <c r="L90" s="23">
        <f t="shared" si="22"/>
        <v>329971</v>
      </c>
      <c r="M90" s="23">
        <f t="shared" si="22"/>
        <v>6182734</v>
      </c>
      <c r="N90" s="124">
        <f t="shared" si="22"/>
        <v>3534</v>
      </c>
      <c r="O90" s="24">
        <f t="shared" si="22"/>
        <v>12379155</v>
      </c>
    </row>
  </sheetData>
  <mergeCells count="12">
    <mergeCell ref="B1:G1"/>
    <mergeCell ref="H1:M1"/>
    <mergeCell ref="B16:G16"/>
    <mergeCell ref="H16:M16"/>
    <mergeCell ref="B31:G31"/>
    <mergeCell ref="H31:M31"/>
    <mergeCell ref="B76:G76"/>
    <mergeCell ref="H76:M76"/>
    <mergeCell ref="B61:G61"/>
    <mergeCell ref="H61:M61"/>
    <mergeCell ref="B46:G46"/>
    <mergeCell ref="H46:M46"/>
  </mergeCells>
  <printOptions horizontalCentered="1" verticalCentered="1"/>
  <pageMargins left="0.25" right="0.25" top="0.75" bottom="0.75" header="0.3" footer="0.3"/>
  <pageSetup paperSize="5" orientation="landscape" r:id="rId1"/>
  <rowBreaks count="2" manualBreakCount="2">
    <brk id="30" max="16383" man="1"/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3E31-8202-4B7E-BE75-CF6A1C8487D2}">
  <dimension ref="A1:H16"/>
  <sheetViews>
    <sheetView view="pageBreakPreview" zoomScale="66" zoomScaleNormal="50" zoomScaleSheetLayoutView="66" workbookViewId="0">
      <selection activeCell="I18" sqref="I18"/>
    </sheetView>
  </sheetViews>
  <sheetFormatPr defaultColWidth="19.1796875" defaultRowHeight="14.5" x14ac:dyDescent="0.35"/>
  <cols>
    <col min="2" max="2" width="21.7265625" customWidth="1"/>
    <col min="3" max="3" width="17.26953125" customWidth="1"/>
    <col min="4" max="4" width="15.7265625" customWidth="1"/>
    <col min="5" max="8" width="18.7265625" customWidth="1"/>
    <col min="9" max="9" width="20.54296875" customWidth="1"/>
  </cols>
  <sheetData>
    <row r="1" spans="1:8" ht="43.5" customHeight="1" thickBot="1" x14ac:dyDescent="1.05">
      <c r="A1" s="203" t="s">
        <v>13</v>
      </c>
      <c r="B1" s="204"/>
      <c r="C1" s="204"/>
      <c r="D1" s="204"/>
      <c r="E1" s="205"/>
      <c r="F1" s="205"/>
      <c r="G1" s="205"/>
      <c r="H1" s="205"/>
    </row>
    <row r="2" spans="1:8" ht="39.75" customHeight="1" thickTop="1" thickBot="1" x14ac:dyDescent="0.5">
      <c r="A2" s="212" t="s">
        <v>14</v>
      </c>
      <c r="B2" s="214" t="s">
        <v>2</v>
      </c>
      <c r="C2" s="208" t="s">
        <v>15</v>
      </c>
      <c r="D2" s="209"/>
      <c r="E2" s="216" t="s">
        <v>16</v>
      </c>
      <c r="F2" s="217"/>
      <c r="G2" s="206" t="s">
        <v>17</v>
      </c>
      <c r="H2" s="207"/>
    </row>
    <row r="3" spans="1:8" ht="20.25" customHeight="1" thickBot="1" x14ac:dyDescent="0.5">
      <c r="A3" s="213"/>
      <c r="B3" s="215"/>
      <c r="C3" s="210"/>
      <c r="D3" s="211"/>
      <c r="E3" s="169" t="s">
        <v>18</v>
      </c>
      <c r="F3" s="30" t="s">
        <v>19</v>
      </c>
      <c r="G3" s="29" t="s">
        <v>18</v>
      </c>
      <c r="H3" s="170" t="s">
        <v>19</v>
      </c>
    </row>
    <row r="4" spans="1:8" ht="19.5" customHeight="1" thickBot="1" x14ac:dyDescent="0.5">
      <c r="A4" s="61" t="s">
        <v>21</v>
      </c>
      <c r="B4" s="43">
        <f>SUM(E4:H4)</f>
        <v>1793753</v>
      </c>
      <c r="C4" s="41"/>
      <c r="D4" s="165"/>
      <c r="E4" s="171">
        <v>845722</v>
      </c>
      <c r="F4" s="163">
        <v>843040</v>
      </c>
      <c r="G4" s="163">
        <v>49008</v>
      </c>
      <c r="H4" s="172">
        <v>55983</v>
      </c>
    </row>
    <row r="5" spans="1:8" ht="19.5" customHeight="1" thickBot="1" x14ac:dyDescent="0.5">
      <c r="A5" s="62" t="s">
        <v>22</v>
      </c>
      <c r="B5" s="43">
        <f t="shared" ref="B5:B15" si="0">SUM(E5:H5)</f>
        <v>1659769</v>
      </c>
      <c r="C5" s="33">
        <v>-134083</v>
      </c>
      <c r="D5" s="166">
        <v>-7.0000000000000007E-2</v>
      </c>
      <c r="E5" s="173">
        <v>789852</v>
      </c>
      <c r="F5" s="163">
        <v>778976</v>
      </c>
      <c r="G5" s="163">
        <v>45373</v>
      </c>
      <c r="H5" s="174">
        <v>45568</v>
      </c>
    </row>
    <row r="6" spans="1:8" ht="19.5" customHeight="1" thickBot="1" x14ac:dyDescent="0.5">
      <c r="A6" s="62" t="s">
        <v>23</v>
      </c>
      <c r="B6" s="43">
        <f t="shared" si="0"/>
        <v>2221468</v>
      </c>
      <c r="C6" s="33" t="s">
        <v>24</v>
      </c>
      <c r="D6" s="166">
        <v>0.34</v>
      </c>
      <c r="E6" s="173">
        <v>1046214</v>
      </c>
      <c r="F6" s="163">
        <v>1065766</v>
      </c>
      <c r="G6" s="163">
        <v>58071</v>
      </c>
      <c r="H6" s="174">
        <v>51417</v>
      </c>
    </row>
    <row r="7" spans="1:8" ht="19.5" customHeight="1" thickBot="1" x14ac:dyDescent="0.5">
      <c r="A7" s="62" t="s">
        <v>25</v>
      </c>
      <c r="B7" s="43">
        <f t="shared" si="0"/>
        <v>2251832</v>
      </c>
      <c r="C7" s="33" t="s">
        <v>26</v>
      </c>
      <c r="D7" s="166">
        <v>0.01</v>
      </c>
      <c r="E7" s="173">
        <v>1090516</v>
      </c>
      <c r="F7" s="163">
        <v>1064379</v>
      </c>
      <c r="G7" s="163">
        <v>47228</v>
      </c>
      <c r="H7" s="174">
        <v>49709</v>
      </c>
    </row>
    <row r="8" spans="1:8" ht="19.5" customHeight="1" thickBot="1" x14ac:dyDescent="0.5">
      <c r="A8" s="62" t="s">
        <v>27</v>
      </c>
      <c r="B8" s="43">
        <f t="shared" si="0"/>
        <v>2408524</v>
      </c>
      <c r="C8" s="34" t="s">
        <v>28</v>
      </c>
      <c r="D8" s="166">
        <v>7.0000000000000007E-2</v>
      </c>
      <c r="E8" s="173">
        <v>1150760</v>
      </c>
      <c r="F8" s="163">
        <v>1156540</v>
      </c>
      <c r="G8" s="163">
        <v>52103</v>
      </c>
      <c r="H8" s="174">
        <v>49121</v>
      </c>
    </row>
    <row r="9" spans="1:8" ht="19.5" customHeight="1" thickBot="1" x14ac:dyDescent="0.5">
      <c r="A9" s="62" t="s">
        <v>29</v>
      </c>
      <c r="B9" s="43">
        <f t="shared" si="0"/>
        <v>2454705</v>
      </c>
      <c r="C9" s="34" t="s">
        <v>30</v>
      </c>
      <c r="D9" s="166">
        <v>0.02</v>
      </c>
      <c r="E9" s="173">
        <v>1176184</v>
      </c>
      <c r="F9" s="163">
        <v>1149533</v>
      </c>
      <c r="G9" s="163">
        <v>66563</v>
      </c>
      <c r="H9" s="174">
        <v>62425</v>
      </c>
    </row>
    <row r="10" spans="1:8" ht="19.5" customHeight="1" thickBot="1" x14ac:dyDescent="0.5">
      <c r="A10" s="62" t="s">
        <v>31</v>
      </c>
      <c r="B10" s="43">
        <f t="shared" si="0"/>
        <v>2546602</v>
      </c>
      <c r="C10" s="34" t="s">
        <v>32</v>
      </c>
      <c r="D10" s="166">
        <v>0.04</v>
      </c>
      <c r="E10" s="173">
        <v>1212652</v>
      </c>
      <c r="F10" s="163">
        <v>1199722</v>
      </c>
      <c r="G10" s="163">
        <v>64758</v>
      </c>
      <c r="H10" s="174">
        <v>69470</v>
      </c>
    </row>
    <row r="11" spans="1:8" ht="19.5" customHeight="1" thickBot="1" x14ac:dyDescent="0.5">
      <c r="A11" s="62" t="s">
        <v>33</v>
      </c>
      <c r="B11" s="43">
        <f t="shared" si="0"/>
        <v>2519494</v>
      </c>
      <c r="C11" s="33">
        <v>-27108</v>
      </c>
      <c r="D11" s="166">
        <v>-0.01</v>
      </c>
      <c r="E11" s="173">
        <v>1203778</v>
      </c>
      <c r="F11" s="163">
        <v>1203308</v>
      </c>
      <c r="G11" s="163">
        <v>54934</v>
      </c>
      <c r="H11" s="174">
        <v>57474</v>
      </c>
    </row>
    <row r="12" spans="1:8" ht="19.5" customHeight="1" thickBot="1" x14ac:dyDescent="0.5">
      <c r="A12" s="62" t="s">
        <v>34</v>
      </c>
      <c r="B12" s="43">
        <f t="shared" si="0"/>
        <v>2139465</v>
      </c>
      <c r="C12" s="33">
        <v>-380009</v>
      </c>
      <c r="D12" s="166">
        <v>-0.15</v>
      </c>
      <c r="E12" s="173">
        <v>1030233</v>
      </c>
      <c r="F12" s="163">
        <v>1037934</v>
      </c>
      <c r="G12" s="163">
        <v>34858</v>
      </c>
      <c r="H12" s="174">
        <v>36440</v>
      </c>
    </row>
    <row r="13" spans="1:8" ht="19.5" customHeight="1" thickBot="1" x14ac:dyDescent="0.5">
      <c r="A13" s="62" t="s">
        <v>35</v>
      </c>
      <c r="B13" s="43">
        <f t="shared" si="0"/>
        <v>2365837</v>
      </c>
      <c r="C13" s="34" t="s">
        <v>36</v>
      </c>
      <c r="D13" s="166">
        <v>0.11</v>
      </c>
      <c r="E13" s="173">
        <v>1155042</v>
      </c>
      <c r="F13" s="163">
        <v>1141635</v>
      </c>
      <c r="G13" s="163">
        <v>36543</v>
      </c>
      <c r="H13" s="174">
        <v>32617</v>
      </c>
    </row>
    <row r="14" spans="1:8" ht="19.5" customHeight="1" thickBot="1" x14ac:dyDescent="0.5">
      <c r="A14" s="62" t="s">
        <v>37</v>
      </c>
      <c r="B14" s="43">
        <f t="shared" si="0"/>
        <v>2257211</v>
      </c>
      <c r="C14" s="33">
        <v>-108626</v>
      </c>
      <c r="D14" s="166">
        <v>-0.05</v>
      </c>
      <c r="E14" s="173">
        <v>1081995</v>
      </c>
      <c r="F14" s="163">
        <v>1076420</v>
      </c>
      <c r="G14" s="163">
        <v>48256</v>
      </c>
      <c r="H14" s="174">
        <v>50540</v>
      </c>
    </row>
    <row r="15" spans="1:8" ht="19.5" customHeight="1" thickBot="1" x14ac:dyDescent="0.5">
      <c r="A15" s="63" t="s">
        <v>38</v>
      </c>
      <c r="B15" s="43">
        <f t="shared" si="0"/>
        <v>2375236</v>
      </c>
      <c r="C15" s="36" t="s">
        <v>39</v>
      </c>
      <c r="D15" s="167">
        <v>0.05</v>
      </c>
      <c r="E15" s="173">
        <v>1147552</v>
      </c>
      <c r="F15" s="164">
        <v>1118048</v>
      </c>
      <c r="G15" s="164">
        <v>54154</v>
      </c>
      <c r="H15" s="175">
        <v>55482</v>
      </c>
    </row>
    <row r="16" spans="1:8" ht="19.5" customHeight="1" thickBot="1" x14ac:dyDescent="0.5">
      <c r="A16" s="64" t="s">
        <v>10</v>
      </c>
      <c r="B16" s="43">
        <f>SUM(B4:B15)</f>
        <v>26993896</v>
      </c>
      <c r="C16" s="38"/>
      <c r="D16" s="168"/>
      <c r="E16" s="176">
        <f>SUM(E4:E15)</f>
        <v>12930500</v>
      </c>
      <c r="F16" s="177">
        <f t="shared" ref="F16:H16" si="1">SUM(F4:F15)</f>
        <v>12835301</v>
      </c>
      <c r="G16" s="177">
        <f t="shared" si="1"/>
        <v>611849</v>
      </c>
      <c r="H16" s="178">
        <f t="shared" si="1"/>
        <v>616246</v>
      </c>
    </row>
  </sheetData>
  <mergeCells count="6">
    <mergeCell ref="A1:H1"/>
    <mergeCell ref="G2:H2"/>
    <mergeCell ref="C2:D3"/>
    <mergeCell ref="A2:A3"/>
    <mergeCell ref="B2:B3"/>
    <mergeCell ref="E2:F2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0F47-2991-4CA6-972E-DD66113992C8}">
  <dimension ref="A1:H16"/>
  <sheetViews>
    <sheetView view="pageBreakPreview" zoomScale="62" zoomScaleNormal="50" zoomScaleSheetLayoutView="62" workbookViewId="0">
      <selection activeCell="K18" sqref="K18"/>
    </sheetView>
  </sheetViews>
  <sheetFormatPr defaultColWidth="19.1796875" defaultRowHeight="14.5" x14ac:dyDescent="0.35"/>
  <cols>
    <col min="2" max="2" width="21.7265625" customWidth="1"/>
    <col min="3" max="3" width="17.26953125" customWidth="1"/>
    <col min="4" max="4" width="15.7265625" customWidth="1"/>
    <col min="5" max="8" width="18.7265625" customWidth="1"/>
    <col min="9" max="9" width="20.54296875" customWidth="1"/>
  </cols>
  <sheetData>
    <row r="1" spans="1:8" ht="43.5" customHeight="1" thickBot="1" x14ac:dyDescent="1.05">
      <c r="A1" s="218" t="s">
        <v>40</v>
      </c>
      <c r="B1" s="218"/>
      <c r="C1" s="218"/>
      <c r="D1" s="218"/>
      <c r="E1" s="218"/>
      <c r="F1" s="218"/>
      <c r="G1" s="218"/>
      <c r="H1" s="218"/>
    </row>
    <row r="2" spans="1:8" ht="24" customHeight="1" thickTop="1" thickBot="1" x14ac:dyDescent="0.5">
      <c r="A2" s="219" t="s">
        <v>41</v>
      </c>
      <c r="B2" s="40"/>
      <c r="C2" s="220" t="s">
        <v>15</v>
      </c>
      <c r="D2" s="220"/>
      <c r="E2" s="216" t="s">
        <v>16</v>
      </c>
      <c r="F2" s="217"/>
      <c r="G2" s="206" t="s">
        <v>17</v>
      </c>
      <c r="H2" s="207"/>
    </row>
    <row r="3" spans="1:8" ht="19.5" customHeight="1" thickBot="1" x14ac:dyDescent="0.5">
      <c r="A3" s="219"/>
      <c r="B3" s="42" t="s">
        <v>2</v>
      </c>
      <c r="C3" s="211"/>
      <c r="D3" s="211"/>
      <c r="E3" s="169" t="s">
        <v>18</v>
      </c>
      <c r="F3" s="30" t="s">
        <v>19</v>
      </c>
      <c r="G3" s="29" t="s">
        <v>18</v>
      </c>
      <c r="H3" s="170" t="s">
        <v>19</v>
      </c>
    </row>
    <row r="4" spans="1:8" ht="20" thickBot="1" x14ac:dyDescent="0.5">
      <c r="A4" s="31" t="s">
        <v>21</v>
      </c>
      <c r="B4" s="43">
        <f>SUM(E4:H4)</f>
        <v>1904064</v>
      </c>
      <c r="C4" s="41"/>
      <c r="D4" s="165"/>
      <c r="E4" s="171">
        <v>904054</v>
      </c>
      <c r="F4" s="163">
        <v>897618</v>
      </c>
      <c r="G4" s="163">
        <v>45059</v>
      </c>
      <c r="H4" s="172">
        <v>57333</v>
      </c>
    </row>
    <row r="5" spans="1:8" ht="20" thickBot="1" x14ac:dyDescent="0.5">
      <c r="A5" s="32" t="s">
        <v>22</v>
      </c>
      <c r="B5" s="43">
        <f t="shared" ref="B5:B15" si="0">SUM(E5:H5)</f>
        <v>1789882</v>
      </c>
      <c r="C5" s="33">
        <v>-113260</v>
      </c>
      <c r="D5" s="166">
        <v>-0.06</v>
      </c>
      <c r="E5" s="173">
        <v>849061</v>
      </c>
      <c r="F5" s="163">
        <v>844964</v>
      </c>
      <c r="G5" s="163">
        <v>45528</v>
      </c>
      <c r="H5" s="174">
        <v>50329</v>
      </c>
    </row>
    <row r="6" spans="1:8" ht="20" thickBot="1" x14ac:dyDescent="0.5">
      <c r="A6" s="32" t="s">
        <v>23</v>
      </c>
      <c r="B6" s="43">
        <f t="shared" si="0"/>
        <v>1053091</v>
      </c>
      <c r="C6" s="33">
        <v>-736446</v>
      </c>
      <c r="D6" s="166">
        <v>-0.41</v>
      </c>
      <c r="E6" s="173">
        <v>488187</v>
      </c>
      <c r="F6" s="163">
        <v>521374</v>
      </c>
      <c r="G6" s="163">
        <v>23763</v>
      </c>
      <c r="H6" s="174">
        <v>19767</v>
      </c>
    </row>
    <row r="7" spans="1:8" ht="20" thickBot="1" x14ac:dyDescent="0.5">
      <c r="A7" s="32" t="s">
        <v>25</v>
      </c>
      <c r="B7" s="43">
        <f t="shared" si="0"/>
        <v>89210</v>
      </c>
      <c r="C7" s="33">
        <v>-963801</v>
      </c>
      <c r="D7" s="166">
        <v>-0.92</v>
      </c>
      <c r="E7" s="173">
        <v>43570</v>
      </c>
      <c r="F7" s="163">
        <v>41492</v>
      </c>
      <c r="G7" s="163">
        <v>1827</v>
      </c>
      <c r="H7" s="174">
        <v>2321</v>
      </c>
    </row>
    <row r="8" spans="1:8" ht="20" thickBot="1" x14ac:dyDescent="0.5">
      <c r="A8" s="32" t="s">
        <v>27</v>
      </c>
      <c r="B8" s="43">
        <f t="shared" si="0"/>
        <v>280154</v>
      </c>
      <c r="C8" s="34" t="s">
        <v>42</v>
      </c>
      <c r="D8" s="166">
        <v>2.14</v>
      </c>
      <c r="E8" s="173">
        <v>141370</v>
      </c>
      <c r="F8" s="163">
        <v>134995</v>
      </c>
      <c r="G8" s="163">
        <v>1800</v>
      </c>
      <c r="H8" s="174">
        <v>1989</v>
      </c>
    </row>
    <row r="9" spans="1:8" ht="20" thickBot="1" x14ac:dyDescent="0.5">
      <c r="A9" s="32" t="s">
        <v>29</v>
      </c>
      <c r="B9" s="43">
        <f t="shared" si="0"/>
        <v>724281</v>
      </c>
      <c r="C9" s="34" t="s">
        <v>43</v>
      </c>
      <c r="D9" s="166">
        <v>1.59</v>
      </c>
      <c r="E9" s="173">
        <v>363365</v>
      </c>
      <c r="F9" s="163">
        <v>351610</v>
      </c>
      <c r="G9" s="163">
        <v>1965</v>
      </c>
      <c r="H9" s="174">
        <v>7341</v>
      </c>
    </row>
    <row r="10" spans="1:8" ht="20" thickBot="1" x14ac:dyDescent="0.5">
      <c r="A10" s="32" t="s">
        <v>31</v>
      </c>
      <c r="B10" s="43">
        <f t="shared" si="0"/>
        <v>926717</v>
      </c>
      <c r="C10" s="34" t="s">
        <v>44</v>
      </c>
      <c r="D10" s="166">
        <v>0.28000000000000003</v>
      </c>
      <c r="E10" s="173">
        <v>457878</v>
      </c>
      <c r="F10" s="163">
        <v>448691</v>
      </c>
      <c r="G10" s="163">
        <v>8716</v>
      </c>
      <c r="H10" s="174">
        <v>11432</v>
      </c>
    </row>
    <row r="11" spans="1:8" ht="20" thickBot="1" x14ac:dyDescent="0.5">
      <c r="A11" s="32" t="s">
        <v>33</v>
      </c>
      <c r="B11" s="43">
        <f t="shared" si="0"/>
        <v>881639</v>
      </c>
      <c r="C11" s="33">
        <v>-45646</v>
      </c>
      <c r="D11" s="166">
        <v>-0.05</v>
      </c>
      <c r="E11" s="173">
        <v>426406</v>
      </c>
      <c r="F11" s="163">
        <v>429854</v>
      </c>
      <c r="G11" s="163">
        <v>10117</v>
      </c>
      <c r="H11" s="174">
        <v>15262</v>
      </c>
    </row>
    <row r="12" spans="1:8" ht="20" thickBot="1" x14ac:dyDescent="0.5">
      <c r="A12" s="32" t="s">
        <v>34</v>
      </c>
      <c r="B12" s="43">
        <f t="shared" si="0"/>
        <v>848579</v>
      </c>
      <c r="C12" s="33">
        <v>-33578</v>
      </c>
      <c r="D12" s="166">
        <v>-0.04</v>
      </c>
      <c r="E12" s="173">
        <v>414552</v>
      </c>
      <c r="F12" s="163">
        <v>410766</v>
      </c>
      <c r="G12" s="163">
        <v>11245</v>
      </c>
      <c r="H12" s="174">
        <v>12016</v>
      </c>
    </row>
    <row r="13" spans="1:8" ht="20" thickBot="1" x14ac:dyDescent="0.5">
      <c r="A13" s="32" t="s">
        <v>35</v>
      </c>
      <c r="B13" s="43">
        <f t="shared" si="0"/>
        <v>940296</v>
      </c>
      <c r="C13" s="34" t="s">
        <v>45</v>
      </c>
      <c r="D13" s="166">
        <v>0.11</v>
      </c>
      <c r="E13" s="173">
        <v>464322</v>
      </c>
      <c r="F13" s="163">
        <v>449105</v>
      </c>
      <c r="G13" s="163">
        <v>11284</v>
      </c>
      <c r="H13" s="174">
        <v>15585</v>
      </c>
    </row>
    <row r="14" spans="1:8" ht="20" thickBot="1" x14ac:dyDescent="0.5">
      <c r="A14" s="32" t="s">
        <v>37</v>
      </c>
      <c r="B14" s="43">
        <f t="shared" si="0"/>
        <v>854484</v>
      </c>
      <c r="C14" s="33">
        <v>-86264</v>
      </c>
      <c r="D14" s="166">
        <v>-0.09</v>
      </c>
      <c r="E14" s="173">
        <v>406855</v>
      </c>
      <c r="F14" s="163">
        <v>411028</v>
      </c>
      <c r="G14" s="163">
        <v>18124</v>
      </c>
      <c r="H14" s="174">
        <v>18477</v>
      </c>
    </row>
    <row r="15" spans="1:8" ht="20" thickBot="1" x14ac:dyDescent="0.5">
      <c r="A15" s="35" t="s">
        <v>38</v>
      </c>
      <c r="B15" s="43">
        <f t="shared" si="0"/>
        <v>912114</v>
      </c>
      <c r="C15" s="36" t="s">
        <v>46</v>
      </c>
      <c r="D15" s="167">
        <v>7.0000000000000007E-2</v>
      </c>
      <c r="E15" s="173">
        <v>443629</v>
      </c>
      <c r="F15" s="164">
        <v>423516</v>
      </c>
      <c r="G15" s="164">
        <v>24124</v>
      </c>
      <c r="H15" s="175">
        <v>20845</v>
      </c>
    </row>
    <row r="16" spans="1:8" ht="20" thickBot="1" x14ac:dyDescent="0.5">
      <c r="A16" s="37" t="s">
        <v>11</v>
      </c>
      <c r="B16" s="43">
        <f>SUM(B4:B15)</f>
        <v>11204511</v>
      </c>
      <c r="C16" s="38"/>
      <c r="D16" s="168"/>
      <c r="E16" s="176">
        <f>SUM(E4:E15)</f>
        <v>5403249</v>
      </c>
      <c r="F16" s="177">
        <f t="shared" ref="F16:H16" si="1">SUM(F4:F15)</f>
        <v>5365013</v>
      </c>
      <c r="G16" s="177">
        <f t="shared" si="1"/>
        <v>203552</v>
      </c>
      <c r="H16" s="178">
        <f t="shared" si="1"/>
        <v>232697</v>
      </c>
    </row>
  </sheetData>
  <mergeCells count="5">
    <mergeCell ref="A1:H1"/>
    <mergeCell ref="A2:A3"/>
    <mergeCell ref="E2:F2"/>
    <mergeCell ref="G2:H2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17B3-F6B5-4DFB-911C-E03CF4922912}">
  <dimension ref="A1:H16"/>
  <sheetViews>
    <sheetView view="pageBreakPreview" zoomScale="65" zoomScaleNormal="50" zoomScaleSheetLayoutView="65" workbookViewId="0">
      <selection activeCell="J16" sqref="J16"/>
    </sheetView>
  </sheetViews>
  <sheetFormatPr defaultColWidth="19.1796875" defaultRowHeight="14.5" x14ac:dyDescent="0.35"/>
  <cols>
    <col min="2" max="2" width="21.7265625" customWidth="1"/>
    <col min="3" max="3" width="17.26953125" customWidth="1"/>
    <col min="4" max="4" width="15.7265625" customWidth="1"/>
    <col min="5" max="8" width="18.7265625" customWidth="1"/>
    <col min="9" max="9" width="20.54296875" customWidth="1"/>
  </cols>
  <sheetData>
    <row r="1" spans="1:8" ht="43.5" customHeight="1" thickBot="1" x14ac:dyDescent="1.05">
      <c r="A1" s="218" t="s">
        <v>47</v>
      </c>
      <c r="B1" s="218"/>
      <c r="C1" s="218"/>
      <c r="D1" s="218"/>
      <c r="E1" s="218"/>
      <c r="F1" s="218"/>
      <c r="G1" s="218"/>
      <c r="H1" s="218"/>
    </row>
    <row r="2" spans="1:8" ht="24" customHeight="1" thickTop="1" thickBot="1" x14ac:dyDescent="0.5">
      <c r="A2" s="219" t="s">
        <v>48</v>
      </c>
      <c r="B2" s="40"/>
      <c r="C2" s="221" t="s">
        <v>15</v>
      </c>
      <c r="D2" s="221"/>
      <c r="E2" s="216" t="s">
        <v>16</v>
      </c>
      <c r="F2" s="217"/>
      <c r="G2" s="206" t="s">
        <v>17</v>
      </c>
      <c r="H2" s="207"/>
    </row>
    <row r="3" spans="1:8" ht="24" customHeight="1" thickBot="1" x14ac:dyDescent="0.5">
      <c r="A3" s="219"/>
      <c r="B3" s="42" t="s">
        <v>2</v>
      </c>
      <c r="C3" s="211"/>
      <c r="D3" s="211"/>
      <c r="E3" s="169" t="s">
        <v>18</v>
      </c>
      <c r="F3" s="30" t="s">
        <v>19</v>
      </c>
      <c r="G3" s="29" t="s">
        <v>18</v>
      </c>
      <c r="H3" s="170" t="s">
        <v>19</v>
      </c>
    </row>
    <row r="4" spans="1:8" ht="20" thickBot="1" x14ac:dyDescent="0.5">
      <c r="A4" s="31" t="s">
        <v>21</v>
      </c>
      <c r="B4" s="43">
        <f>SUM(E4:H4)</f>
        <v>789909</v>
      </c>
      <c r="C4" s="44"/>
      <c r="D4" s="179"/>
      <c r="E4" s="171">
        <v>374092</v>
      </c>
      <c r="F4" s="162">
        <v>373911</v>
      </c>
      <c r="G4" s="163">
        <v>16773</v>
      </c>
      <c r="H4" s="172">
        <v>25133</v>
      </c>
    </row>
    <row r="5" spans="1:8" ht="20" thickBot="1" x14ac:dyDescent="0.5">
      <c r="A5" s="32" t="s">
        <v>22</v>
      </c>
      <c r="B5" s="43">
        <f t="shared" ref="B5:B16" si="0">SUM(E5:H5)</f>
        <v>751729</v>
      </c>
      <c r="C5" s="50">
        <v>-38180</v>
      </c>
      <c r="D5" s="180">
        <v>-0.05</v>
      </c>
      <c r="E5" s="173">
        <v>364664</v>
      </c>
      <c r="F5" s="163">
        <v>356335</v>
      </c>
      <c r="G5" s="163">
        <v>14452</v>
      </c>
      <c r="H5" s="174">
        <v>16278</v>
      </c>
    </row>
    <row r="6" spans="1:8" ht="20" thickBot="1" x14ac:dyDescent="0.5">
      <c r="A6" s="32" t="s">
        <v>23</v>
      </c>
      <c r="B6" s="43">
        <f t="shared" si="0"/>
        <v>1264415</v>
      </c>
      <c r="C6" s="50">
        <v>512686</v>
      </c>
      <c r="D6" s="180">
        <v>0.68</v>
      </c>
      <c r="E6" s="173">
        <v>618676</v>
      </c>
      <c r="F6" s="163">
        <v>598700</v>
      </c>
      <c r="G6" s="163">
        <v>23812</v>
      </c>
      <c r="H6" s="174">
        <v>23227</v>
      </c>
    </row>
    <row r="7" spans="1:8" ht="20" thickBot="1" x14ac:dyDescent="0.5">
      <c r="A7" s="32" t="s">
        <v>25</v>
      </c>
      <c r="B7" s="43">
        <f t="shared" si="0"/>
        <v>1508420</v>
      </c>
      <c r="C7" s="50">
        <v>244005</v>
      </c>
      <c r="D7" s="180">
        <v>0.19</v>
      </c>
      <c r="E7" s="173">
        <v>714812</v>
      </c>
      <c r="F7" s="163">
        <v>732291</v>
      </c>
      <c r="G7" s="163">
        <v>28152</v>
      </c>
      <c r="H7" s="174">
        <v>33165</v>
      </c>
    </row>
    <row r="8" spans="1:8" ht="20" thickBot="1" x14ac:dyDescent="0.5">
      <c r="A8" s="32" t="s">
        <v>27</v>
      </c>
      <c r="B8" s="43">
        <f t="shared" si="0"/>
        <v>1773134</v>
      </c>
      <c r="C8" s="50">
        <v>264714</v>
      </c>
      <c r="D8" s="180">
        <v>0.18</v>
      </c>
      <c r="E8" s="173">
        <v>846644</v>
      </c>
      <c r="F8" s="163">
        <v>852323</v>
      </c>
      <c r="G8" s="163">
        <v>34463</v>
      </c>
      <c r="H8" s="174">
        <v>39704</v>
      </c>
    </row>
    <row r="9" spans="1:8" ht="20" thickBot="1" x14ac:dyDescent="0.5">
      <c r="A9" s="32" t="s">
        <v>29</v>
      </c>
      <c r="B9" s="43">
        <f t="shared" si="0"/>
        <v>1811982</v>
      </c>
      <c r="C9" s="50">
        <v>38848</v>
      </c>
      <c r="D9" s="180">
        <v>0.02</v>
      </c>
      <c r="E9" s="173">
        <v>873744</v>
      </c>
      <c r="F9" s="163">
        <v>858111</v>
      </c>
      <c r="G9" s="163">
        <v>37827</v>
      </c>
      <c r="H9" s="174">
        <v>42300</v>
      </c>
    </row>
    <row r="10" spans="1:8" ht="20" thickBot="1" x14ac:dyDescent="0.5">
      <c r="A10" s="32" t="s">
        <v>31</v>
      </c>
      <c r="B10" s="43">
        <f t="shared" si="0"/>
        <v>1993818</v>
      </c>
      <c r="C10" s="50">
        <v>181836</v>
      </c>
      <c r="D10" s="180">
        <v>0.1</v>
      </c>
      <c r="E10" s="173">
        <v>942071</v>
      </c>
      <c r="F10" s="163">
        <v>958033</v>
      </c>
      <c r="G10" s="163">
        <v>43544</v>
      </c>
      <c r="H10" s="174">
        <v>50170</v>
      </c>
    </row>
    <row r="11" spans="1:8" ht="20" thickBot="1" x14ac:dyDescent="0.5">
      <c r="A11" s="32" t="s">
        <v>33</v>
      </c>
      <c r="B11" s="43">
        <f t="shared" si="0"/>
        <v>1910901</v>
      </c>
      <c r="C11" s="50">
        <v>-82917</v>
      </c>
      <c r="D11" s="180">
        <v>-0.04</v>
      </c>
      <c r="E11" s="173">
        <v>898188</v>
      </c>
      <c r="F11" s="163">
        <v>929620</v>
      </c>
      <c r="G11" s="163">
        <v>38119</v>
      </c>
      <c r="H11" s="174">
        <v>44974</v>
      </c>
    </row>
    <row r="12" spans="1:8" ht="20" thickBot="1" x14ac:dyDescent="0.5">
      <c r="A12" s="32" t="s">
        <v>34</v>
      </c>
      <c r="B12" s="43">
        <f t="shared" si="0"/>
        <v>1690891</v>
      </c>
      <c r="C12" s="50">
        <v>-220010</v>
      </c>
      <c r="D12" s="180">
        <v>-0.12</v>
      </c>
      <c r="E12" s="173">
        <v>813704</v>
      </c>
      <c r="F12" s="163">
        <v>810155</v>
      </c>
      <c r="G12" s="163">
        <v>32117</v>
      </c>
      <c r="H12" s="174">
        <v>34915</v>
      </c>
    </row>
    <row r="13" spans="1:8" ht="20" thickBot="1" x14ac:dyDescent="0.5">
      <c r="A13" s="32" t="s">
        <v>35</v>
      </c>
      <c r="B13" s="43">
        <f t="shared" si="0"/>
        <v>1842226</v>
      </c>
      <c r="C13" s="50">
        <v>151335</v>
      </c>
      <c r="D13" s="180">
        <v>0.09</v>
      </c>
      <c r="E13" s="173">
        <v>889958</v>
      </c>
      <c r="F13" s="163">
        <v>877792</v>
      </c>
      <c r="G13" s="163">
        <v>34823</v>
      </c>
      <c r="H13" s="174">
        <v>39653</v>
      </c>
    </row>
    <row r="14" spans="1:8" ht="20" thickBot="1" x14ac:dyDescent="0.5">
      <c r="A14" s="32" t="s">
        <v>37</v>
      </c>
      <c r="B14" s="43">
        <f t="shared" si="0"/>
        <v>1818632</v>
      </c>
      <c r="C14" s="50">
        <v>-23594</v>
      </c>
      <c r="D14" s="180">
        <v>-0.01</v>
      </c>
      <c r="E14" s="173">
        <v>867649</v>
      </c>
      <c r="F14" s="163">
        <v>870741</v>
      </c>
      <c r="G14" s="163">
        <v>36729</v>
      </c>
      <c r="H14" s="174">
        <v>43513</v>
      </c>
    </row>
    <row r="15" spans="1:8" ht="20" thickBot="1" x14ac:dyDescent="0.5">
      <c r="A15" s="35" t="s">
        <v>38</v>
      </c>
      <c r="B15" s="43">
        <f t="shared" si="0"/>
        <v>1712372</v>
      </c>
      <c r="C15" s="55">
        <v>-106973</v>
      </c>
      <c r="D15" s="181">
        <v>-0.06</v>
      </c>
      <c r="E15" s="182">
        <v>824937</v>
      </c>
      <c r="F15" s="164">
        <v>801286</v>
      </c>
      <c r="G15" s="164">
        <v>43561</v>
      </c>
      <c r="H15" s="175">
        <v>42588</v>
      </c>
    </row>
    <row r="16" spans="1:8" ht="20" thickBot="1" x14ac:dyDescent="0.5">
      <c r="A16" s="37" t="s">
        <v>12</v>
      </c>
      <c r="B16" s="43">
        <f t="shared" si="0"/>
        <v>18868429</v>
      </c>
      <c r="C16" s="38"/>
      <c r="D16" s="168"/>
      <c r="E16" s="183">
        <f>SUM(E4:E15)</f>
        <v>9029139</v>
      </c>
      <c r="F16" s="177">
        <f t="shared" ref="F16:H16" si="1">SUM(F4:F15)</f>
        <v>9019298</v>
      </c>
      <c r="G16" s="177">
        <f t="shared" si="1"/>
        <v>384372</v>
      </c>
      <c r="H16" s="178">
        <f t="shared" si="1"/>
        <v>435620</v>
      </c>
    </row>
  </sheetData>
  <mergeCells count="5">
    <mergeCell ref="A2:A3"/>
    <mergeCell ref="E2:F2"/>
    <mergeCell ref="G2:H2"/>
    <mergeCell ref="A1:H1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4884-E208-46A9-B680-253C4BD653EF}">
  <dimension ref="A1:H16"/>
  <sheetViews>
    <sheetView view="pageBreakPreview" zoomScale="60" zoomScaleNormal="50" workbookViewId="0">
      <selection activeCell="J18" sqref="J18"/>
    </sheetView>
  </sheetViews>
  <sheetFormatPr defaultColWidth="19.1796875" defaultRowHeight="14.5" x14ac:dyDescent="0.35"/>
  <cols>
    <col min="2" max="2" width="21.7265625" customWidth="1"/>
    <col min="3" max="3" width="17.26953125" customWidth="1"/>
    <col min="4" max="4" width="15.7265625" customWidth="1"/>
    <col min="5" max="8" width="18.7265625" customWidth="1"/>
    <col min="9" max="9" width="20.54296875" customWidth="1"/>
  </cols>
  <sheetData>
    <row r="1" spans="1:8" ht="43.5" customHeight="1" thickBot="1" x14ac:dyDescent="1.05">
      <c r="A1" s="218" t="s">
        <v>50</v>
      </c>
      <c r="B1" s="218"/>
      <c r="C1" s="218"/>
      <c r="D1" s="218"/>
      <c r="E1" s="218"/>
      <c r="F1" s="218"/>
      <c r="G1" s="218"/>
      <c r="H1" s="218"/>
    </row>
    <row r="2" spans="1:8" ht="24" customHeight="1" thickTop="1" thickBot="1" x14ac:dyDescent="0.5">
      <c r="A2" s="219" t="s">
        <v>49</v>
      </c>
      <c r="B2" s="40"/>
      <c r="C2" s="220" t="s">
        <v>15</v>
      </c>
      <c r="D2" s="220"/>
      <c r="E2" s="216" t="s">
        <v>16</v>
      </c>
      <c r="F2" s="217"/>
      <c r="G2" s="206" t="s">
        <v>17</v>
      </c>
      <c r="H2" s="207"/>
    </row>
    <row r="3" spans="1:8" ht="23.25" customHeight="1" thickBot="1" x14ac:dyDescent="0.5">
      <c r="A3" s="219"/>
      <c r="B3" s="42" t="s">
        <v>2</v>
      </c>
      <c r="C3" s="211"/>
      <c r="D3" s="211"/>
      <c r="E3" s="169" t="s">
        <v>18</v>
      </c>
      <c r="F3" s="30" t="s">
        <v>19</v>
      </c>
      <c r="G3" s="29" t="s">
        <v>18</v>
      </c>
      <c r="H3" s="170" t="s">
        <v>19</v>
      </c>
    </row>
    <row r="4" spans="1:8" ht="20" thickBot="1" x14ac:dyDescent="0.5">
      <c r="A4" s="31" t="s">
        <v>21</v>
      </c>
      <c r="B4" s="43">
        <f>SUM(E4:H4)</f>
        <v>1259903</v>
      </c>
      <c r="C4" s="44"/>
      <c r="D4" s="179"/>
      <c r="E4" s="171">
        <v>592982</v>
      </c>
      <c r="F4" s="162">
        <v>597736</v>
      </c>
      <c r="G4" s="163">
        <v>28426</v>
      </c>
      <c r="H4" s="172">
        <v>40759</v>
      </c>
    </row>
    <row r="5" spans="1:8" ht="20" thickBot="1" x14ac:dyDescent="0.5">
      <c r="A5" s="32" t="s">
        <v>22</v>
      </c>
      <c r="B5" s="43">
        <f t="shared" ref="B5:B15" si="0">SUM(E5:H5)</f>
        <v>1404564</v>
      </c>
      <c r="C5" s="50">
        <f>B5-B4</f>
        <v>144661</v>
      </c>
      <c r="D5" s="180">
        <f>C5/B4</f>
        <v>0.11481915671285806</v>
      </c>
      <c r="E5" s="173">
        <v>669371</v>
      </c>
      <c r="F5" s="163">
        <v>661757</v>
      </c>
      <c r="G5" s="163">
        <v>35827</v>
      </c>
      <c r="H5" s="174">
        <v>37609</v>
      </c>
    </row>
    <row r="6" spans="1:8" ht="20" thickBot="1" x14ac:dyDescent="0.5">
      <c r="A6" s="32" t="s">
        <v>23</v>
      </c>
      <c r="B6" s="43">
        <f t="shared" si="0"/>
        <v>1842091</v>
      </c>
      <c r="C6" s="50">
        <f t="shared" ref="C6:C15" si="1">B6-B5</f>
        <v>437527</v>
      </c>
      <c r="D6" s="180">
        <f t="shared" ref="D6:D15" si="2">C6/B5</f>
        <v>0.31150378338046542</v>
      </c>
      <c r="E6" s="173">
        <v>868044</v>
      </c>
      <c r="F6" s="163">
        <v>877283</v>
      </c>
      <c r="G6" s="163">
        <v>45517</v>
      </c>
      <c r="H6" s="174">
        <v>51247</v>
      </c>
    </row>
    <row r="7" spans="1:8" ht="20" thickBot="1" x14ac:dyDescent="0.5">
      <c r="A7" s="32" t="s">
        <v>25</v>
      </c>
      <c r="B7" s="43">
        <f t="shared" si="0"/>
        <v>1922034</v>
      </c>
      <c r="C7" s="50">
        <f t="shared" si="1"/>
        <v>79943</v>
      </c>
      <c r="D7" s="180">
        <f t="shared" si="2"/>
        <v>4.3397964595668727E-2</v>
      </c>
      <c r="E7" s="173">
        <v>909528</v>
      </c>
      <c r="F7" s="163">
        <v>903448</v>
      </c>
      <c r="G7" s="163">
        <v>49544</v>
      </c>
      <c r="H7" s="174">
        <v>59514</v>
      </c>
    </row>
    <row r="8" spans="1:8" ht="20" thickBot="1" x14ac:dyDescent="0.5">
      <c r="A8" s="32" t="s">
        <v>27</v>
      </c>
      <c r="B8" s="43">
        <f t="shared" si="0"/>
        <v>2033904</v>
      </c>
      <c r="C8" s="50">
        <f t="shared" si="1"/>
        <v>111870</v>
      </c>
      <c r="D8" s="180">
        <f t="shared" si="2"/>
        <v>5.8203965174393378E-2</v>
      </c>
      <c r="E8" s="173">
        <v>954165</v>
      </c>
      <c r="F8" s="163">
        <v>969495</v>
      </c>
      <c r="G8" s="163">
        <v>52564</v>
      </c>
      <c r="H8" s="174">
        <v>57680</v>
      </c>
    </row>
    <row r="9" spans="1:8" ht="20" thickBot="1" x14ac:dyDescent="0.5">
      <c r="A9" s="32" t="s">
        <v>29</v>
      </c>
      <c r="B9" s="43">
        <f t="shared" si="0"/>
        <v>2019684</v>
      </c>
      <c r="C9" s="50">
        <f t="shared" si="1"/>
        <v>-14220</v>
      </c>
      <c r="D9" s="180">
        <f t="shared" si="2"/>
        <v>-6.9914804238548128E-3</v>
      </c>
      <c r="E9" s="173">
        <v>965341</v>
      </c>
      <c r="F9" s="163">
        <v>941338</v>
      </c>
      <c r="G9" s="163">
        <v>57467</v>
      </c>
      <c r="H9" s="174">
        <v>55538</v>
      </c>
    </row>
    <row r="10" spans="1:8" ht="20" thickBot="1" x14ac:dyDescent="0.5">
      <c r="A10" s="32" t="s">
        <v>31</v>
      </c>
      <c r="B10" s="43">
        <f t="shared" si="0"/>
        <v>2197107</v>
      </c>
      <c r="C10" s="50">
        <f t="shared" si="1"/>
        <v>177423</v>
      </c>
      <c r="D10" s="180">
        <f t="shared" si="2"/>
        <v>8.7846910704842934E-2</v>
      </c>
      <c r="E10" s="173">
        <v>1044588</v>
      </c>
      <c r="F10" s="163">
        <v>1029067</v>
      </c>
      <c r="G10" s="163">
        <v>59450</v>
      </c>
      <c r="H10" s="174">
        <v>64002</v>
      </c>
    </row>
    <row r="11" spans="1:8" ht="20" thickBot="1" x14ac:dyDescent="0.5">
      <c r="A11" s="32" t="s">
        <v>33</v>
      </c>
      <c r="B11" s="43">
        <f t="shared" si="0"/>
        <v>2198913</v>
      </c>
      <c r="C11" s="50">
        <f t="shared" si="1"/>
        <v>1806</v>
      </c>
      <c r="D11" s="180">
        <f t="shared" si="2"/>
        <v>8.2199000776930753E-4</v>
      </c>
      <c r="E11" s="173">
        <v>1029294</v>
      </c>
      <c r="F11" s="163">
        <v>1049776</v>
      </c>
      <c r="G11" s="163">
        <v>57427</v>
      </c>
      <c r="H11" s="174">
        <v>62416</v>
      </c>
    </row>
    <row r="12" spans="1:8" ht="20" thickBot="1" x14ac:dyDescent="0.5">
      <c r="A12" s="32" t="s">
        <v>34</v>
      </c>
      <c r="B12" s="43">
        <f t="shared" si="0"/>
        <v>1992222</v>
      </c>
      <c r="C12" s="50">
        <f t="shared" si="1"/>
        <v>-206691</v>
      </c>
      <c r="D12" s="180">
        <f t="shared" si="2"/>
        <v>-9.3996897558020709E-2</v>
      </c>
      <c r="E12" s="173">
        <v>952374</v>
      </c>
      <c r="F12" s="163">
        <v>949266</v>
      </c>
      <c r="G12" s="163">
        <v>44318</v>
      </c>
      <c r="H12" s="174">
        <v>46264</v>
      </c>
    </row>
    <row r="13" spans="1:8" ht="20" thickBot="1" x14ac:dyDescent="0.5">
      <c r="A13" s="32" t="s">
        <v>35</v>
      </c>
      <c r="B13" s="43">
        <f t="shared" si="0"/>
        <v>2165878</v>
      </c>
      <c r="C13" s="50">
        <f t="shared" si="1"/>
        <v>173656</v>
      </c>
      <c r="D13" s="180">
        <f t="shared" si="2"/>
        <v>8.7166992433574175E-2</v>
      </c>
      <c r="E13" s="173">
        <v>1042723</v>
      </c>
      <c r="F13" s="163">
        <v>1034747</v>
      </c>
      <c r="G13" s="163">
        <v>41936</v>
      </c>
      <c r="H13" s="174">
        <v>46472</v>
      </c>
    </row>
    <row r="14" spans="1:8" ht="20" thickBot="1" x14ac:dyDescent="0.5">
      <c r="A14" s="32" t="s">
        <v>37</v>
      </c>
      <c r="B14" s="43">
        <f t="shared" si="0"/>
        <v>1976075</v>
      </c>
      <c r="C14" s="50">
        <f t="shared" si="1"/>
        <v>-189803</v>
      </c>
      <c r="D14" s="180">
        <f t="shared" si="2"/>
        <v>-8.7633283130444092E-2</v>
      </c>
      <c r="E14" s="173">
        <v>947710</v>
      </c>
      <c r="F14" s="163">
        <v>946888</v>
      </c>
      <c r="G14" s="163">
        <v>40812</v>
      </c>
      <c r="H14" s="174">
        <v>40665</v>
      </c>
    </row>
    <row r="15" spans="1:8" ht="20" thickBot="1" x14ac:dyDescent="0.5">
      <c r="A15" s="35" t="s">
        <v>38</v>
      </c>
      <c r="B15" s="43">
        <f t="shared" si="0"/>
        <v>1792369</v>
      </c>
      <c r="C15" s="50">
        <f t="shared" si="1"/>
        <v>-183706</v>
      </c>
      <c r="D15" s="180">
        <f t="shared" si="2"/>
        <v>-9.2965094948319268E-2</v>
      </c>
      <c r="E15" s="173">
        <v>859844</v>
      </c>
      <c r="F15" s="163">
        <v>842505</v>
      </c>
      <c r="G15" s="163">
        <v>46307</v>
      </c>
      <c r="H15" s="174">
        <v>43713</v>
      </c>
    </row>
    <row r="16" spans="1:8" ht="20" thickBot="1" x14ac:dyDescent="0.5">
      <c r="A16" s="65" t="s">
        <v>51</v>
      </c>
      <c r="B16" s="56">
        <f>SUM(B4:B15)</f>
        <v>22804744</v>
      </c>
      <c r="C16" s="38"/>
      <c r="D16" s="168"/>
      <c r="E16" s="183">
        <f>SUM(E4:E15)</f>
        <v>10835964</v>
      </c>
      <c r="F16" s="184">
        <f>SUM(F4:F15)</f>
        <v>10803306</v>
      </c>
      <c r="G16" s="185">
        <f>SUM(G4:G15)</f>
        <v>559595</v>
      </c>
      <c r="H16" s="186">
        <f>SUM(H4:H15)</f>
        <v>605879</v>
      </c>
    </row>
  </sheetData>
  <mergeCells count="5">
    <mergeCell ref="A1:H1"/>
    <mergeCell ref="A2:A3"/>
    <mergeCell ref="E2:F2"/>
    <mergeCell ref="G2:H2"/>
    <mergeCell ref="C2:D3"/>
  </mergeCells>
  <printOptions horizontalCentered="1" verticalCentered="1"/>
  <pageMargins left="0.25" right="0.25" top="0.75" bottom="0.75" header="0.3" footer="0.3"/>
  <pageSetup paperSize="5" orientation="landscape" r:id="rId1"/>
  <colBreaks count="1" manualBreakCount="1">
    <brk id="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0CE-57A2-4B27-A316-0BD00C55C261}">
  <dimension ref="A1:H16"/>
  <sheetViews>
    <sheetView tabSelected="1" view="pageBreakPreview" zoomScale="53" zoomScaleNormal="53" zoomScaleSheetLayoutView="53" workbookViewId="0">
      <selection activeCell="C21" sqref="C21"/>
    </sheetView>
  </sheetViews>
  <sheetFormatPr defaultColWidth="19.1796875" defaultRowHeight="14.5" x14ac:dyDescent="0.35"/>
  <cols>
    <col min="2" max="2" width="21.7265625" customWidth="1"/>
    <col min="3" max="3" width="17.26953125" customWidth="1"/>
    <col min="4" max="4" width="15.7265625" customWidth="1"/>
    <col min="5" max="8" width="18.7265625" customWidth="1"/>
    <col min="9" max="9" width="20.54296875" customWidth="1"/>
  </cols>
  <sheetData>
    <row r="1" spans="1:8" ht="43.5" customHeight="1" thickBot="1" x14ac:dyDescent="1.05">
      <c r="A1" s="218" t="s">
        <v>55</v>
      </c>
      <c r="B1" s="218"/>
      <c r="C1" s="218"/>
      <c r="D1" s="218"/>
      <c r="E1" s="218"/>
      <c r="F1" s="218"/>
      <c r="G1" s="218"/>
      <c r="H1" s="218"/>
    </row>
    <row r="2" spans="1:8" ht="24" customHeight="1" thickBot="1" x14ac:dyDescent="0.5">
      <c r="A2" s="219" t="s">
        <v>57</v>
      </c>
      <c r="B2" s="40"/>
      <c r="C2" s="220" t="s">
        <v>15</v>
      </c>
      <c r="D2" s="222"/>
      <c r="E2" s="223" t="s">
        <v>16</v>
      </c>
      <c r="F2" s="224"/>
      <c r="G2" s="223" t="s">
        <v>17</v>
      </c>
      <c r="H2" s="224"/>
    </row>
    <row r="3" spans="1:8" ht="23.25" customHeight="1" thickBot="1" x14ac:dyDescent="0.5">
      <c r="A3" s="219"/>
      <c r="B3" s="42" t="s">
        <v>2</v>
      </c>
      <c r="C3" s="211"/>
      <c r="D3" s="215"/>
      <c r="E3" s="29" t="s">
        <v>18</v>
      </c>
      <c r="F3" s="30" t="s">
        <v>19</v>
      </c>
      <c r="G3" s="29" t="s">
        <v>18</v>
      </c>
      <c r="H3" s="30" t="s">
        <v>19</v>
      </c>
    </row>
    <row r="4" spans="1:8" ht="20" thickBot="1" x14ac:dyDescent="0.5">
      <c r="A4" s="31" t="s">
        <v>21</v>
      </c>
      <c r="B4" s="43">
        <f>SUM(E4:H4)</f>
        <v>1769628</v>
      </c>
      <c r="C4" s="44"/>
      <c r="D4" s="45"/>
      <c r="E4" s="46">
        <v>841454</v>
      </c>
      <c r="F4" s="47">
        <v>837607</v>
      </c>
      <c r="G4" s="48">
        <v>42293</v>
      </c>
      <c r="H4" s="49">
        <v>48274</v>
      </c>
    </row>
    <row r="5" spans="1:8" ht="20" thickBot="1" x14ac:dyDescent="0.5">
      <c r="A5" s="32" t="s">
        <v>22</v>
      </c>
      <c r="B5" s="43">
        <f t="shared" ref="B5:B9" si="0">SUM(E5:H5)</f>
        <v>1675963</v>
      </c>
      <c r="C5" s="50">
        <f>B5-B4</f>
        <v>-93665</v>
      </c>
      <c r="D5" s="51">
        <f>C5/B4</f>
        <v>-5.2929203199768536E-2</v>
      </c>
      <c r="E5" s="52">
        <v>801842</v>
      </c>
      <c r="F5" s="53">
        <v>797979</v>
      </c>
      <c r="G5" s="48">
        <v>37807</v>
      </c>
      <c r="H5" s="54">
        <v>38335</v>
      </c>
    </row>
    <row r="6" spans="1:8" ht="20" thickBot="1" x14ac:dyDescent="0.5">
      <c r="A6" s="32" t="s">
        <v>23</v>
      </c>
      <c r="B6" s="43">
        <f t="shared" si="0"/>
        <v>2034034</v>
      </c>
      <c r="C6" s="50">
        <f t="shared" ref="C6:C9" si="1">B6-B5</f>
        <v>358071</v>
      </c>
      <c r="D6" s="51">
        <f t="shared" ref="D6:D9" si="2">C6/B5</f>
        <v>0.21365089802101836</v>
      </c>
      <c r="E6" s="52">
        <v>980403</v>
      </c>
      <c r="F6" s="53">
        <v>938766</v>
      </c>
      <c r="G6" s="48">
        <v>54340</v>
      </c>
      <c r="H6" s="54">
        <v>60525</v>
      </c>
    </row>
    <row r="7" spans="1:8" ht="20" thickBot="1" x14ac:dyDescent="0.5">
      <c r="A7" s="32" t="s">
        <v>25</v>
      </c>
      <c r="B7" s="43">
        <f t="shared" si="0"/>
        <v>2214307</v>
      </c>
      <c r="C7" s="50">
        <f t="shared" si="1"/>
        <v>180273</v>
      </c>
      <c r="D7" s="51">
        <f t="shared" si="2"/>
        <v>8.8628312014450109E-2</v>
      </c>
      <c r="E7" s="52">
        <v>1037092</v>
      </c>
      <c r="F7" s="53">
        <v>1056000</v>
      </c>
      <c r="G7" s="48">
        <v>57793</v>
      </c>
      <c r="H7" s="54">
        <v>63422</v>
      </c>
    </row>
    <row r="8" spans="1:8" ht="20" thickBot="1" x14ac:dyDescent="0.5">
      <c r="A8" s="32" t="s">
        <v>27</v>
      </c>
      <c r="B8" s="43">
        <f t="shared" si="0"/>
        <v>2343775</v>
      </c>
      <c r="C8" s="50">
        <f t="shared" si="1"/>
        <v>129468</v>
      </c>
      <c r="D8" s="51">
        <f t="shared" si="2"/>
        <v>5.846885729937177E-2</v>
      </c>
      <c r="E8" s="52">
        <v>1097073</v>
      </c>
      <c r="F8" s="53">
        <v>1123381</v>
      </c>
      <c r="G8" s="48">
        <v>62162</v>
      </c>
      <c r="H8" s="54">
        <v>61159</v>
      </c>
    </row>
    <row r="9" spans="1:8" ht="20" thickBot="1" x14ac:dyDescent="0.5">
      <c r="A9" s="32" t="s">
        <v>29</v>
      </c>
      <c r="B9" s="43">
        <f t="shared" si="0"/>
        <v>2344982</v>
      </c>
      <c r="C9" s="50">
        <f t="shared" si="1"/>
        <v>1207</v>
      </c>
      <c r="D9" s="51">
        <f t="shared" si="2"/>
        <v>5.1498117353414893E-4</v>
      </c>
      <c r="E9" s="52">
        <v>1119210</v>
      </c>
      <c r="F9" s="53">
        <v>1090658</v>
      </c>
      <c r="G9" s="48">
        <v>67024</v>
      </c>
      <c r="H9" s="54">
        <v>68090</v>
      </c>
    </row>
    <row r="10" spans="1:8" ht="20" thickBot="1" x14ac:dyDescent="0.5">
      <c r="A10" s="32" t="s">
        <v>31</v>
      </c>
      <c r="B10" s="43"/>
      <c r="C10" s="50"/>
      <c r="D10" s="51"/>
      <c r="E10" s="52"/>
      <c r="F10" s="53"/>
      <c r="G10" s="48"/>
      <c r="H10" s="54"/>
    </row>
    <row r="11" spans="1:8" ht="20" thickBot="1" x14ac:dyDescent="0.5">
      <c r="A11" s="32" t="s">
        <v>33</v>
      </c>
      <c r="B11" s="43"/>
      <c r="C11" s="50"/>
      <c r="D11" s="51"/>
      <c r="E11" s="52"/>
      <c r="F11" s="53"/>
      <c r="G11" s="48"/>
      <c r="H11" s="54"/>
    </row>
    <row r="12" spans="1:8" ht="20" thickBot="1" x14ac:dyDescent="0.5">
      <c r="A12" s="32" t="s">
        <v>34</v>
      </c>
      <c r="B12" s="43"/>
      <c r="C12" s="50"/>
      <c r="D12" s="51"/>
      <c r="E12" s="52"/>
      <c r="F12" s="53"/>
      <c r="G12" s="48"/>
      <c r="H12" s="54"/>
    </row>
    <row r="13" spans="1:8" ht="20" thickBot="1" x14ac:dyDescent="0.5">
      <c r="A13" s="32" t="s">
        <v>35</v>
      </c>
      <c r="B13" s="43"/>
      <c r="C13" s="50"/>
      <c r="D13" s="51"/>
      <c r="E13" s="52"/>
      <c r="F13" s="53"/>
      <c r="G13" s="48"/>
      <c r="H13" s="54"/>
    </row>
    <row r="14" spans="1:8" ht="20" thickBot="1" x14ac:dyDescent="0.5">
      <c r="A14" s="32" t="s">
        <v>37</v>
      </c>
      <c r="B14" s="43"/>
      <c r="C14" s="50"/>
      <c r="D14" s="51"/>
      <c r="E14" s="52"/>
      <c r="F14" s="53"/>
      <c r="G14" s="48"/>
      <c r="H14" s="54"/>
    </row>
    <row r="15" spans="1:8" ht="20" thickBot="1" x14ac:dyDescent="0.5">
      <c r="A15" s="35" t="s">
        <v>38</v>
      </c>
      <c r="B15" s="43"/>
      <c r="C15" s="50"/>
      <c r="D15" s="51"/>
      <c r="E15" s="52"/>
      <c r="F15" s="53"/>
      <c r="G15" s="48"/>
      <c r="H15" s="54"/>
    </row>
    <row r="16" spans="1:8" ht="20" thickBot="1" x14ac:dyDescent="0.5">
      <c r="A16" s="65" t="s">
        <v>56</v>
      </c>
      <c r="B16" s="56">
        <f>SUM(B4:B15)</f>
        <v>12382689</v>
      </c>
      <c r="C16" s="38"/>
      <c r="D16" s="39"/>
      <c r="E16" s="57">
        <f>SUM(E4:E15)</f>
        <v>5877074</v>
      </c>
      <c r="F16" s="58">
        <f>SUM(F4:F15)</f>
        <v>5844391</v>
      </c>
      <c r="G16" s="59">
        <f>SUM(G4:G15)</f>
        <v>321419</v>
      </c>
      <c r="H16" s="60">
        <f>SUM(H4:H15)</f>
        <v>339805</v>
      </c>
    </row>
  </sheetData>
  <mergeCells count="5">
    <mergeCell ref="A1:H1"/>
    <mergeCell ref="A2:A3"/>
    <mergeCell ref="C2:D3"/>
    <mergeCell ref="E2:F2"/>
    <mergeCell ref="G2:H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31F70-A27D-480F-BC39-6E50751C4B0F}"/>
</file>

<file path=customXml/itemProps2.xml><?xml version="1.0" encoding="utf-8"?>
<ds:datastoreItem xmlns:ds="http://schemas.openxmlformats.org/officeDocument/2006/customXml" ds:itemID="{FE5CBE61-8DCF-422D-8B85-8643ACCBEE5B}">
  <ds:schemaRefs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8e066c9-faa3-4c7e-9b8f-0ded385e4a14"/>
    <ds:schemaRef ds:uri="http://purl.org/dc/elements/1.1/"/>
    <ds:schemaRef ds:uri="77409300-f2d6-43c5-b5dc-452101b9e89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F9DBED-87BD-4741-8D0D-448A4D841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Passenger Distribution 2018-23</vt:lpstr>
      <vt:lpstr>Intl vs Dom 2019</vt:lpstr>
      <vt:lpstr>Intl vs Dom 2020</vt:lpstr>
      <vt:lpstr>Intl vs Dom 2021</vt:lpstr>
      <vt:lpstr>Intl vs Dom 2022</vt:lpstr>
      <vt:lpstr>Intl vs Dom 2023 YTD</vt:lpstr>
      <vt:lpstr>'Intl vs Dom 2019'!Print_Area</vt:lpstr>
      <vt:lpstr>'Intl vs Dom 2020'!Print_Area</vt:lpstr>
      <vt:lpstr>'Intl vs Dom 2021'!Print_Area</vt:lpstr>
      <vt:lpstr>'Intl vs Dom 2022'!Print_Area</vt:lpstr>
      <vt:lpstr>'Intl vs Dom 2023 YTD'!Print_Area</vt:lpstr>
      <vt:lpstr>'Passenger Distribution 2018-23'!Print_Area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 E. Williams III</dc:creator>
  <cp:keywords/>
  <dc:description/>
  <cp:lastModifiedBy>Joy Abrams</cp:lastModifiedBy>
  <cp:revision/>
  <dcterms:created xsi:type="dcterms:W3CDTF">2022-07-04T12:06:40Z</dcterms:created>
  <dcterms:modified xsi:type="dcterms:W3CDTF">2023-11-07T17:50:03Z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  <property fmtid="{D5CDD505-2E9C-101B-9397-08002B2CF9AE}" pid="3" name="MediaServiceImageTags">
    <vt:lpwstr/>
  </property>
</Properties>
</file>